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4745" windowHeight="9900" tabRatio="708"/>
  </bookViews>
  <sheets>
    <sheet name="Index" sheetId="37" r:id="rId1"/>
    <sheet name="Eff Opportunities Checklist" sheetId="36" r:id="rId2"/>
    <sheet name="Project Register" sheetId="8" r:id="rId3"/>
    <sheet name="Ranking Matrix" sheetId="34" r:id="rId4"/>
    <sheet name="Fuel Pricing" sheetId="9" r:id="rId5"/>
    <sheet name="Project Brief" sheetId="35" r:id="rId6"/>
    <sheet name="Project Evaluation" sheetId="20" r:id="rId7"/>
  </sheets>
  <definedNames>
    <definedName name="_xlnm._FilterDatabase" localSheetId="6" hidden="1">'Project Evaluation'!#REF!</definedName>
    <definedName name="_xlnm._FilterDatabase" localSheetId="2">'Project Register'!$A$11:$W$60</definedName>
    <definedName name="_Order1" hidden="1">255</definedName>
    <definedName name="_Order2" hidden="1">255</definedName>
  </definedNames>
  <calcPr calcId="145621"/>
</workbook>
</file>

<file path=xl/calcChain.xml><?xml version="1.0" encoding="utf-8"?>
<calcChain xmlns="http://schemas.openxmlformats.org/spreadsheetml/2006/main">
  <c r="H12" i="8" l="1"/>
  <c r="I12" i="8"/>
  <c r="D18" i="37" l="1"/>
  <c r="H13" i="8"/>
  <c r="I13" i="8"/>
  <c r="H14" i="8"/>
  <c r="I14" i="8"/>
  <c r="H15" i="8"/>
  <c r="I15" i="8"/>
  <c r="H16" i="8"/>
  <c r="I16" i="8"/>
  <c r="H17" i="8"/>
  <c r="I17" i="8"/>
  <c r="H18" i="8"/>
  <c r="I18" i="8"/>
  <c r="H19" i="8"/>
  <c r="I19" i="8"/>
  <c r="E15" i="20"/>
  <c r="F15" i="20" s="1"/>
  <c r="D16" i="20"/>
  <c r="E16" i="20"/>
  <c r="F16" i="20" s="1"/>
  <c r="G16" i="20" s="1"/>
  <c r="H16" i="20" s="1"/>
  <c r="I16" i="20" s="1"/>
  <c r="J16" i="20" s="1"/>
  <c r="K16" i="20" s="1"/>
  <c r="L16" i="20" s="1"/>
  <c r="D14" i="20"/>
  <c r="E14" i="20" s="1"/>
  <c r="F14" i="20"/>
  <c r="G14" i="20" s="1"/>
  <c r="H14" i="20" s="1"/>
  <c r="I14" i="20" s="1"/>
  <c r="J14" i="20" s="1"/>
  <c r="K14" i="20" s="1"/>
  <c r="L14" i="20" s="1"/>
  <c r="D13" i="20"/>
  <c r="D19" i="20" s="1"/>
  <c r="E13" i="20"/>
  <c r="F13" i="20" s="1"/>
  <c r="G13" i="20" s="1"/>
  <c r="G19" i="20" s="1"/>
  <c r="G20" i="20" s="1"/>
  <c r="B10" i="20"/>
  <c r="B11" i="20"/>
  <c r="C19" i="20"/>
  <c r="B19" i="20"/>
  <c r="L11" i="20"/>
  <c r="K11" i="20"/>
  <c r="J11" i="20"/>
  <c r="I11" i="20"/>
  <c r="H11" i="20"/>
  <c r="G11" i="20"/>
  <c r="F11" i="20"/>
  <c r="E11" i="20"/>
  <c r="D11" i="20"/>
  <c r="D20" i="20" s="1"/>
  <c r="C11" i="20"/>
  <c r="I4" i="9"/>
  <c r="I5" i="9" s="1"/>
  <c r="I6" i="9"/>
  <c r="I7" i="9" s="1"/>
  <c r="I8" i="9" s="1"/>
  <c r="I9" i="9" s="1"/>
  <c r="I10" i="9"/>
  <c r="I11" i="9" s="1"/>
  <c r="I12" i="9" s="1"/>
  <c r="I13" i="9" s="1"/>
  <c r="I14" i="9" s="1"/>
  <c r="I15" i="9" s="1"/>
  <c r="I16" i="9" s="1"/>
  <c r="I17" i="9" s="1"/>
  <c r="I18" i="9" s="1"/>
  <c r="I19" i="9" s="1"/>
  <c r="I20" i="9" s="1"/>
  <c r="I21" i="9" s="1"/>
  <c r="I22" i="9" s="1"/>
  <c r="I23" i="9" s="1"/>
  <c r="I24" i="9" s="1"/>
  <c r="O6" i="9"/>
  <c r="O7" i="9" s="1"/>
  <c r="O8" i="9" s="1"/>
  <c r="O9" i="9" s="1"/>
  <c r="O10" i="9" s="1"/>
  <c r="O11" i="9" s="1"/>
  <c r="O12" i="9" s="1"/>
  <c r="O13" i="9" s="1"/>
  <c r="O14" i="9" s="1"/>
  <c r="O15" i="9" s="1"/>
  <c r="O16" i="9" s="1"/>
  <c r="O17" i="9" s="1"/>
  <c r="O18" i="9" s="1"/>
  <c r="O19" i="9" s="1"/>
  <c r="O20" i="9" s="1"/>
  <c r="O21" i="9" s="1"/>
  <c r="O22" i="9" s="1"/>
  <c r="O23" i="9" s="1"/>
  <c r="O24" i="9" s="1"/>
  <c r="O4" i="9"/>
  <c r="O5" i="9" s="1"/>
  <c r="M4" i="9"/>
  <c r="M5" i="9"/>
  <c r="M6" i="9" s="1"/>
  <c r="M7" i="9"/>
  <c r="M8" i="9" s="1"/>
  <c r="M9" i="9"/>
  <c r="M10" i="9" s="1"/>
  <c r="M11" i="9"/>
  <c r="M12" i="9" s="1"/>
  <c r="M13" i="9" s="1"/>
  <c r="M14" i="9" s="1"/>
  <c r="M15" i="9" s="1"/>
  <c r="M16" i="9" s="1"/>
  <c r="M17" i="9" s="1"/>
  <c r="M18" i="9" s="1"/>
  <c r="M19" i="9" s="1"/>
  <c r="M20" i="9" s="1"/>
  <c r="M21" i="9" s="1"/>
  <c r="M22" i="9" s="1"/>
  <c r="M23" i="9" s="1"/>
  <c r="M24" i="9" s="1"/>
  <c r="L4" i="9"/>
  <c r="L5" i="9" s="1"/>
  <c r="L6" i="9"/>
  <c r="L7" i="9" s="1"/>
  <c r="L8" i="9" s="1"/>
  <c r="L9" i="9" s="1"/>
  <c r="L10" i="9" s="1"/>
  <c r="L11" i="9" s="1"/>
  <c r="L12" i="9" s="1"/>
  <c r="L13" i="9" s="1"/>
  <c r="L14" i="9" s="1"/>
  <c r="L15" i="9" s="1"/>
  <c r="L16" i="9" s="1"/>
  <c r="L17" i="9" s="1"/>
  <c r="L18" i="9" s="1"/>
  <c r="L19" i="9" s="1"/>
  <c r="L20" i="9" s="1"/>
  <c r="L21" i="9" s="1"/>
  <c r="L22" i="9" s="1"/>
  <c r="L23" i="9" s="1"/>
  <c r="L24" i="9" s="1"/>
  <c r="G5" i="9"/>
  <c r="G6" i="9"/>
  <c r="G7" i="9" s="1"/>
  <c r="G8" i="9"/>
  <c r="G9" i="9" s="1"/>
  <c r="G10" i="9" s="1"/>
  <c r="G11" i="9" s="1"/>
  <c r="G12" i="9" s="1"/>
  <c r="G13" i="9" s="1"/>
  <c r="G14" i="9" s="1"/>
  <c r="G15" i="9" s="1"/>
  <c r="G16" i="9" s="1"/>
  <c r="G17" i="9" s="1"/>
  <c r="G18" i="9" s="1"/>
  <c r="G19" i="9" s="1"/>
  <c r="G20" i="9" s="1"/>
  <c r="G21" i="9" s="1"/>
  <c r="G22" i="9" s="1"/>
  <c r="G23" i="9" s="1"/>
  <c r="G24" i="9" s="1"/>
  <c r="F4" i="9"/>
  <c r="F5" i="9"/>
  <c r="F6" i="9" s="1"/>
  <c r="F7" i="9"/>
  <c r="F8" i="9" s="1"/>
  <c r="F9" i="9"/>
  <c r="F10" i="9" s="1"/>
  <c r="F11" i="9" s="1"/>
  <c r="F12" i="9" s="1"/>
  <c r="F13" i="9" s="1"/>
  <c r="F14" i="9" s="1"/>
  <c r="F15" i="9" s="1"/>
  <c r="F16" i="9" s="1"/>
  <c r="F17" i="9" s="1"/>
  <c r="F18" i="9" s="1"/>
  <c r="F19" i="9" s="1"/>
  <c r="F20" i="9" s="1"/>
  <c r="F21" i="9" s="1"/>
  <c r="F22" i="9" s="1"/>
  <c r="F23" i="9" s="1"/>
  <c r="F24" i="9" s="1"/>
  <c r="E5" i="9"/>
  <c r="E6" i="9" s="1"/>
  <c r="E7" i="9" s="1"/>
  <c r="E8" i="9" s="1"/>
  <c r="E9" i="9" s="1"/>
  <c r="E10" i="9" s="1"/>
  <c r="E11" i="9" s="1"/>
  <c r="E12" i="9" s="1"/>
  <c r="E13" i="9" s="1"/>
  <c r="E14" i="9" s="1"/>
  <c r="E15" i="9" s="1"/>
  <c r="E16" i="9" s="1"/>
  <c r="E17" i="9" s="1"/>
  <c r="E18" i="9" s="1"/>
  <c r="E19" i="9" s="1"/>
  <c r="E20" i="9" s="1"/>
  <c r="E21" i="9" s="1"/>
  <c r="E22" i="9" s="1"/>
  <c r="E23" i="9" s="1"/>
  <c r="E24" i="9" s="1"/>
  <c r="D5" i="9"/>
  <c r="D6" i="9" s="1"/>
  <c r="D7" i="9"/>
  <c r="D8" i="9"/>
  <c r="D9" i="9" s="1"/>
  <c r="D10" i="9" s="1"/>
  <c r="D11" i="9" s="1"/>
  <c r="D12" i="9" s="1"/>
  <c r="D13" i="9" s="1"/>
  <c r="D14" i="9" s="1"/>
  <c r="D15" i="9" s="1"/>
  <c r="D16" i="9" s="1"/>
  <c r="D17" i="9" s="1"/>
  <c r="D18" i="9" s="1"/>
  <c r="D19" i="9" s="1"/>
  <c r="D20" i="9" s="1"/>
  <c r="D21" i="9" s="1"/>
  <c r="D22" i="9" s="1"/>
  <c r="D23" i="9" s="1"/>
  <c r="D24" i="9" s="1"/>
  <c r="C5" i="9"/>
  <c r="C6" i="9" s="1"/>
  <c r="C7" i="9"/>
  <c r="C8" i="9"/>
  <c r="C9" i="9"/>
  <c r="C10" i="9" s="1"/>
  <c r="C11" i="9" s="1"/>
  <c r="C12" i="9" s="1"/>
  <c r="C13" i="9" s="1"/>
  <c r="C14" i="9" s="1"/>
  <c r="C15" i="9" s="1"/>
  <c r="C16" i="9" s="1"/>
  <c r="C17" i="9" s="1"/>
  <c r="C18" i="9" s="1"/>
  <c r="C19" i="9" s="1"/>
  <c r="C20" i="9" s="1"/>
  <c r="C21" i="9" s="1"/>
  <c r="C22" i="9" s="1"/>
  <c r="C23" i="9" s="1"/>
  <c r="C24" i="9" s="1"/>
  <c r="B6" i="9"/>
  <c r="B7" i="9" s="1"/>
  <c r="B8" i="9" s="1"/>
  <c r="B9" i="9" s="1"/>
  <c r="B10" i="9" s="1"/>
  <c r="B11" i="9" s="1"/>
  <c r="B12" i="9" s="1"/>
  <c r="B13" i="9" s="1"/>
  <c r="B14" i="9" s="1"/>
  <c r="B15" i="9" s="1"/>
  <c r="B16" i="9" s="1"/>
  <c r="B17" i="9" s="1"/>
  <c r="B18" i="9" s="1"/>
  <c r="B19" i="9" s="1"/>
  <c r="B20" i="9" s="1"/>
  <c r="B21" i="9" s="1"/>
  <c r="B22" i="9" s="1"/>
  <c r="B23" i="9" s="1"/>
  <c r="B24" i="9" s="1"/>
  <c r="B5" i="9"/>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H36" i="8"/>
  <c r="I36" i="8"/>
  <c r="H37" i="8"/>
  <c r="I37" i="8"/>
  <c r="H38" i="8"/>
  <c r="I38" i="8"/>
  <c r="H39" i="8"/>
  <c r="I39" i="8"/>
  <c r="H40" i="8"/>
  <c r="I40" i="8"/>
  <c r="H41" i="8"/>
  <c r="I41" i="8"/>
  <c r="H42" i="8"/>
  <c r="I42" i="8"/>
  <c r="H43" i="8"/>
  <c r="I43" i="8"/>
  <c r="H44" i="8"/>
  <c r="I44" i="8"/>
  <c r="H45" i="8"/>
  <c r="I45" i="8"/>
  <c r="H46" i="8"/>
  <c r="I46" i="8"/>
  <c r="H47" i="8"/>
  <c r="I47" i="8"/>
  <c r="H48" i="8"/>
  <c r="I48" i="8"/>
  <c r="H49" i="8"/>
  <c r="I49" i="8"/>
  <c r="H50" i="8"/>
  <c r="I50" i="8"/>
  <c r="H51" i="8"/>
  <c r="I51" i="8"/>
  <c r="H52" i="8"/>
  <c r="I52" i="8"/>
  <c r="H53" i="8"/>
  <c r="I53" i="8"/>
  <c r="H54" i="8"/>
  <c r="I54" i="8"/>
  <c r="H55" i="8"/>
  <c r="I55" i="8"/>
  <c r="H56" i="8"/>
  <c r="I56" i="8"/>
  <c r="H57" i="8"/>
  <c r="I57" i="8"/>
  <c r="H58" i="8"/>
  <c r="I58" i="8"/>
  <c r="H59" i="8"/>
  <c r="I59" i="8"/>
  <c r="H60" i="8"/>
  <c r="I60" i="8"/>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N4" i="9"/>
  <c r="N5" i="9" s="1"/>
  <c r="N6" i="9"/>
  <c r="N7" i="9"/>
  <c r="N8" i="9" s="1"/>
  <c r="N9" i="9" s="1"/>
  <c r="N10" i="9" s="1"/>
  <c r="N11" i="9" s="1"/>
  <c r="N12" i="9" s="1"/>
  <c r="N13" i="9" s="1"/>
  <c r="N14" i="9" s="1"/>
  <c r="N15" i="9" s="1"/>
  <c r="N16" i="9" s="1"/>
  <c r="N17" i="9" s="1"/>
  <c r="N18" i="9" s="1"/>
  <c r="N19" i="9" s="1"/>
  <c r="N20" i="9" s="1"/>
  <c r="N21" i="9" s="1"/>
  <c r="N22" i="9" s="1"/>
  <c r="N23" i="9" s="1"/>
  <c r="N24" i="9" s="1"/>
  <c r="B4" i="20"/>
  <c r="C4" i="20" s="1"/>
  <c r="D4" i="20"/>
  <c r="E4" i="20" s="1"/>
  <c r="F4" i="20" s="1"/>
  <c r="G4" i="20" s="1"/>
  <c r="H4" i="20" s="1"/>
  <c r="I4" i="20" s="1"/>
  <c r="J4" i="20" s="1"/>
  <c r="K4" i="20" s="1"/>
  <c r="L4" i="20" s="1"/>
  <c r="C20" i="20"/>
  <c r="G15" i="20"/>
  <c r="H15" i="20" s="1"/>
  <c r="I15" i="20" s="1"/>
  <c r="B20" i="20"/>
  <c r="H13" i="20"/>
  <c r="B21" i="20"/>
  <c r="C21" i="20" s="1"/>
  <c r="I13" i="20"/>
  <c r="J13" i="20" s="1"/>
  <c r="J15" i="20" l="1"/>
  <c r="K15" i="20" s="1"/>
  <c r="L15" i="20" s="1"/>
  <c r="I19" i="20"/>
  <c r="I20" i="20" s="1"/>
  <c r="D21" i="20"/>
  <c r="H19" i="20"/>
  <c r="H20" i="20" s="1"/>
  <c r="K13" i="20"/>
  <c r="J19" i="20"/>
  <c r="J20" i="20" s="1"/>
  <c r="F19" i="20"/>
  <c r="F20" i="20" s="1"/>
  <c r="E19" i="20"/>
  <c r="E20" i="20"/>
  <c r="B23" i="20" l="1"/>
  <c r="B22" i="20"/>
  <c r="E21" i="20"/>
  <c r="F21" i="20" s="1"/>
  <c r="G21" i="20" s="1"/>
  <c r="H21" i="20" s="1"/>
  <c r="I21" i="20" s="1"/>
  <c r="J21" i="20" s="1"/>
  <c r="K19" i="20"/>
  <c r="K20" i="20" s="1"/>
  <c r="L13" i="20"/>
  <c r="L19" i="20" s="1"/>
  <c r="L20" i="20" s="1"/>
  <c r="K21" i="20" l="1"/>
  <c r="L21" i="20" s="1"/>
</calcChain>
</file>

<file path=xl/comments1.xml><?xml version="1.0" encoding="utf-8"?>
<comments xmlns="http://schemas.openxmlformats.org/spreadsheetml/2006/main">
  <authors>
    <author>Patrick Denvir</author>
  </authors>
  <commentList>
    <comment ref="B1" authorId="0">
      <text>
        <r>
          <rPr>
            <b/>
            <sz val="8"/>
            <color indexed="81"/>
            <rFont val="Tahoma"/>
            <family val="2"/>
          </rPr>
          <t>Patrick Denvir:</t>
        </r>
        <r>
          <rPr>
            <sz val="8"/>
            <color indexed="81"/>
            <rFont val="Tahoma"/>
            <family val="2"/>
          </rPr>
          <t xml:space="preserve">
Enter a list of the major plant areas that will identify the location of each resource efficiency opportunity</t>
        </r>
      </text>
    </comment>
    <comment ref="G1" authorId="0">
      <text>
        <r>
          <rPr>
            <b/>
            <sz val="8"/>
            <color indexed="81"/>
            <rFont val="Tahoma"/>
            <family val="2"/>
          </rPr>
          <t>Patrick Denvir:</t>
        </r>
        <r>
          <rPr>
            <sz val="8"/>
            <color indexed="81"/>
            <rFont val="Tahoma"/>
            <family val="2"/>
          </rPr>
          <t xml:space="preserve">
You should enter in cost and savings ranges that would represent H, m or L levels for your site / business, then rank opportunities using these ranges</t>
        </r>
      </text>
    </comment>
    <comment ref="J1" authorId="0">
      <text>
        <r>
          <rPr>
            <b/>
            <sz val="8"/>
            <color indexed="81"/>
            <rFont val="Tahoma"/>
            <family val="2"/>
          </rPr>
          <t>Patrick Denvir:</t>
        </r>
        <r>
          <rPr>
            <sz val="8"/>
            <color indexed="81"/>
            <rFont val="Tahoma"/>
            <family val="2"/>
          </rPr>
          <t xml:space="preserve">
These are examples of how an opportunity's status could be described. Change to suit your site's terminology</t>
        </r>
      </text>
    </comment>
    <comment ref="K1" authorId="0">
      <text>
        <r>
          <rPr>
            <b/>
            <sz val="8"/>
            <color indexed="81"/>
            <rFont val="Tahoma"/>
            <family val="2"/>
          </rPr>
          <t>Patrick Denvir:</t>
        </r>
        <r>
          <rPr>
            <sz val="8"/>
            <color indexed="81"/>
            <rFont val="Tahoma"/>
            <family val="2"/>
          </rPr>
          <t xml:space="preserve">
These are examples of how an opportunity's status could be described in a business case submissions. Change to suit your site's terminology</t>
        </r>
      </text>
    </comment>
    <comment ref="D6" authorId="0">
      <text>
        <r>
          <rPr>
            <b/>
            <sz val="8"/>
            <color indexed="81"/>
            <rFont val="Tahoma"/>
            <family val="2"/>
          </rPr>
          <t>Patrick Denvir:</t>
        </r>
        <r>
          <rPr>
            <sz val="8"/>
            <color indexed="81"/>
            <rFont val="Tahoma"/>
            <family val="2"/>
          </rPr>
          <t xml:space="preserve">
This selects the year that fuel pricing is used</t>
        </r>
      </text>
    </comment>
    <comment ref="Q10" authorId="0">
      <text>
        <r>
          <rPr>
            <b/>
            <sz val="8"/>
            <color indexed="81"/>
            <rFont val="Tahoma"/>
            <family val="2"/>
          </rPr>
          <t>Patrick Denvir:</t>
        </r>
        <r>
          <rPr>
            <sz val="8"/>
            <color indexed="81"/>
            <rFont val="Tahoma"/>
            <family val="2"/>
          </rPr>
          <t xml:space="preserve">
These cells are not linked to other worksheets or cells. If you are developing business cases it may be sensible to use worksheets in this workbook, and link the costs and savings to this section</t>
        </r>
      </text>
    </comment>
    <comment ref="N11" authorId="0">
      <text>
        <r>
          <rPr>
            <b/>
            <sz val="8"/>
            <color indexed="81"/>
            <rFont val="Tahoma"/>
            <family val="2"/>
          </rPr>
          <t>Patrick Denvir:</t>
        </r>
        <r>
          <rPr>
            <sz val="8"/>
            <color indexed="81"/>
            <rFont val="Tahoma"/>
            <family val="2"/>
          </rPr>
          <t xml:space="preserve">
Note that you may want to create a "Project Brief" that will aid in developing the opportunity, which may enable the next steps to be identified. Refer to the "Project Br\ief" tab for an example</t>
        </r>
      </text>
    </comment>
  </commentList>
</comments>
</file>

<file path=xl/comments2.xml><?xml version="1.0" encoding="utf-8"?>
<comments xmlns="http://schemas.openxmlformats.org/spreadsheetml/2006/main">
  <authors>
    <author>Patrick Denvir</author>
  </authors>
  <commentList>
    <comment ref="A2" authorId="0">
      <text>
        <r>
          <rPr>
            <b/>
            <sz val="8"/>
            <color indexed="81"/>
            <rFont val="Tahoma"/>
            <family val="2"/>
          </rPr>
          <t>Patrick Denvir:</t>
        </r>
        <r>
          <rPr>
            <sz val="8"/>
            <color indexed="81"/>
            <rFont val="Tahoma"/>
            <family val="2"/>
          </rPr>
          <t xml:space="preserve">
This is a simple financial analysis example. Each project will have a unique profile, and the analysis of costs and benefits can be summarised similar to the NPV / IRR evaluation here to enable the business case to be presented to Senior Management / Finance</t>
        </r>
      </text>
    </comment>
  </commentList>
</comments>
</file>

<file path=xl/sharedStrings.xml><?xml version="1.0" encoding="utf-8"?>
<sst xmlns="http://schemas.openxmlformats.org/spreadsheetml/2006/main" count="406" uniqueCount="271">
  <si>
    <t>Title</t>
  </si>
  <si>
    <t>Description</t>
  </si>
  <si>
    <t>IRR</t>
  </si>
  <si>
    <t>Capital Cost</t>
  </si>
  <si>
    <t>Peak $/kWh</t>
  </si>
  <si>
    <t>Shoulder $/kWh</t>
  </si>
  <si>
    <t>Off Peak $/kWh</t>
  </si>
  <si>
    <t>Demand $/Kva</t>
  </si>
  <si>
    <t>Thermal</t>
  </si>
  <si>
    <t>Natural Gas $/GJ</t>
  </si>
  <si>
    <t>Coal $/tonne</t>
  </si>
  <si>
    <t>Carbon Costs</t>
  </si>
  <si>
    <t>Year</t>
  </si>
  <si>
    <t>Power Factor Correction</t>
  </si>
  <si>
    <t>Water</t>
  </si>
  <si>
    <t>Labour cost</t>
  </si>
  <si>
    <t>Project Capital Costs</t>
  </si>
  <si>
    <t>Net Present Value</t>
  </si>
  <si>
    <t>Internal Rate of Return</t>
  </si>
  <si>
    <t>Notes</t>
  </si>
  <si>
    <t>Discount Rate</t>
  </si>
  <si>
    <t>Financial model based on GST exclusive costs and savings</t>
  </si>
  <si>
    <t>Financial Year</t>
  </si>
  <si>
    <t>Total Annual Cost Savings</t>
  </si>
  <si>
    <t>Cash Flow</t>
  </si>
  <si>
    <t>Project Status</t>
  </si>
  <si>
    <t>Under Investigation</t>
  </si>
  <si>
    <t>Implementation Commenced</t>
  </si>
  <si>
    <t>Not to be Implemented</t>
  </si>
  <si>
    <t>Implemented</t>
  </si>
  <si>
    <t>To be Implemented</t>
  </si>
  <si>
    <t>Carbon Savings (tCO2e)</t>
  </si>
  <si>
    <t>Water Savings (kl)</t>
  </si>
  <si>
    <t>Energy Savings (GJ)</t>
  </si>
  <si>
    <t>Other Savings ($)</t>
  </si>
  <si>
    <t>Project  Management</t>
  </si>
  <si>
    <t>This project will impact performance of project no.</t>
  </si>
  <si>
    <t>Opportunity Classification</t>
  </si>
  <si>
    <t>Infrastructure</t>
  </si>
  <si>
    <t>Technical</t>
  </si>
  <si>
    <t>Operational</t>
  </si>
  <si>
    <t>Stay in Business</t>
  </si>
  <si>
    <t>Profit Improvement</t>
  </si>
  <si>
    <t>Sales Growth</t>
  </si>
  <si>
    <t>Identification &amp; target Contribution</t>
  </si>
  <si>
    <t>Financial &amp; Resource Impact</t>
  </si>
  <si>
    <t>Responsible Individual</t>
  </si>
  <si>
    <t>Due Date</t>
  </si>
  <si>
    <t>Location</t>
  </si>
  <si>
    <t>Current Financial Year</t>
  </si>
  <si>
    <t xml:space="preserve"> Resource &amp; Carbon Management Projects</t>
  </si>
  <si>
    <t>These are figures which can be altered and will impact on the performance of the project</t>
  </si>
  <si>
    <t>These are calculated cells &amp; should not be altered</t>
  </si>
  <si>
    <t>Date Edited:</t>
  </si>
  <si>
    <t>Version</t>
  </si>
  <si>
    <t>Screening &amp; Ranking</t>
  </si>
  <si>
    <t>Savings/ Benefits</t>
  </si>
  <si>
    <t>Cost/ Effort</t>
  </si>
  <si>
    <t>Low</t>
  </si>
  <si>
    <t>Medium</t>
  </si>
  <si>
    <t>High</t>
  </si>
  <si>
    <t>Benefits Score</t>
  </si>
  <si>
    <t>Cost Score</t>
  </si>
  <si>
    <t>Savings &amp; Benefits</t>
  </si>
  <si>
    <t>CPI</t>
  </si>
  <si>
    <t>Costs &amp; Effort</t>
  </si>
  <si>
    <t>&lt;$10k</t>
  </si>
  <si>
    <t>$10-$50k</t>
  </si>
  <si>
    <t>&gt;$50</t>
  </si>
  <si>
    <t>Current next step - what is needed to progress this opportunity?</t>
  </si>
  <si>
    <t>Location List</t>
  </si>
  <si>
    <t>Location 1</t>
  </si>
  <si>
    <t>Location 2</t>
  </si>
  <si>
    <t>Location 3</t>
  </si>
  <si>
    <t>Location 4</t>
  </si>
  <si>
    <t>Location 5</t>
  </si>
  <si>
    <t>Location 6</t>
  </si>
  <si>
    <t>Location 7</t>
  </si>
  <si>
    <t>Savings / Cost Rankings</t>
  </si>
  <si>
    <t>Other</t>
  </si>
  <si>
    <t>Idea / project owner</t>
  </si>
  <si>
    <t>Project No.</t>
  </si>
  <si>
    <t>Project A</t>
  </si>
  <si>
    <t>Project B</t>
  </si>
  <si>
    <t>Project C</t>
  </si>
  <si>
    <t>Project D</t>
  </si>
  <si>
    <t>Project E</t>
  </si>
  <si>
    <t>Project F</t>
  </si>
  <si>
    <t>Project G</t>
  </si>
  <si>
    <t>Project H</t>
  </si>
  <si>
    <t>AN Other</t>
  </si>
  <si>
    <t>Year Targeted</t>
  </si>
  <si>
    <t>Step 1</t>
  </si>
  <si>
    <t>SO Meone</t>
  </si>
  <si>
    <t>Electricity (include retail, network, market and "Green" charges)</t>
  </si>
  <si>
    <t>Other Fuel</t>
  </si>
  <si>
    <t>Diesel $/L</t>
  </si>
  <si>
    <t>Petrol $/L</t>
  </si>
  <si>
    <t>LPG $/L</t>
  </si>
  <si>
    <t>Discharge / sewer $/kL</t>
  </si>
  <si>
    <t>Water Supply $/kL</t>
  </si>
  <si>
    <t>Per Hour</t>
  </si>
  <si>
    <r>
      <t>$/tonne CO</t>
    </r>
    <r>
      <rPr>
        <b/>
        <vertAlign val="subscript"/>
        <sz val="10"/>
        <rFont val="Arial"/>
        <family val="2"/>
      </rPr>
      <t>2</t>
    </r>
    <r>
      <rPr>
        <b/>
        <sz val="10"/>
        <rFont val="Arial"/>
        <family val="2"/>
      </rPr>
      <t>-e</t>
    </r>
  </si>
  <si>
    <t>Per Tonne</t>
  </si>
  <si>
    <t>Other - eg Chemicals</t>
  </si>
  <si>
    <t xml:space="preserve">Information available that illuminates the current status:   </t>
  </si>
  <si>
    <t>(Rules/Guidelines/Measures)</t>
  </si>
  <si>
    <t>Savings Estimates</t>
  </si>
  <si>
    <t>Estimated Energy Savings</t>
  </si>
  <si>
    <t>…GJ or $</t>
  </si>
  <si>
    <t>tCO2</t>
  </si>
  <si>
    <t>Estimated cost of implementation</t>
  </si>
  <si>
    <t>$</t>
  </si>
  <si>
    <t>Payback period</t>
  </si>
  <si>
    <t>yrs</t>
  </si>
  <si>
    <t>Current level of accuracy? (+/- 1, +/- 5, +/- 30, +/- 50)</t>
  </si>
  <si>
    <t>+/-</t>
  </si>
  <si>
    <t xml:space="preserve">Budget estimate to progress next phase </t>
  </si>
  <si>
    <t>Total spend $</t>
  </si>
  <si>
    <t>Next approval point</t>
  </si>
  <si>
    <t>Ongoing Activity List</t>
  </si>
  <si>
    <t>Activity</t>
  </si>
  <si>
    <t>Who</t>
  </si>
  <si>
    <t xml:space="preserve">…with  </t>
  </si>
  <si>
    <t>……by when</t>
  </si>
  <si>
    <t>For each end-use or supply side technology, the user should review the practices / actions that are characteristic of each level of development.</t>
  </si>
  <si>
    <t xml:space="preserve">By considering waste management, retrofit and technology opportunities, you are ensuring that you do not leave any opportunities out. </t>
  </si>
  <si>
    <t>Either rate your performance in each level as High, Medium or Low, OR highlight those practices or actions that you think you either do well or could improve in.</t>
  </si>
  <si>
    <t>The outcome from this quick review - which should take no more than 15 minutes - will be threefold:</t>
  </si>
  <si>
    <t>- firstly, you will have a high level view on your overall level of energy efficiency performance, across waste management, retrofit / control of energy and technology</t>
  </si>
  <si>
    <t>- secondly, you should be able to identify some areas where you believe some focus is needed so that you can begin to make savings</t>
  </si>
  <si>
    <t>- thirdly, if you are planning an assessment of opportunities, this should help to identify some key focus areas, and help you optimise your brief for the assessment</t>
  </si>
  <si>
    <t>An example of a site's review of their hot water and lighting systems is shown below as an example. The site has highlighted (BOLD + RED) those areas where they see room for improvement.</t>
  </si>
  <si>
    <t>Based on those areas where they see potential for improvement and where they believe they perform well, they have judged their performance to be High, Medium or Low.</t>
  </si>
  <si>
    <t>Level of implementation</t>
  </si>
  <si>
    <t>Hot water</t>
  </si>
  <si>
    <t>Progress (H M L)</t>
  </si>
  <si>
    <t>Lighting</t>
  </si>
  <si>
    <t>Waste reduction</t>
  </si>
  <si>
    <r>
      <t>-Replace faulty</t>
    </r>
    <r>
      <rPr>
        <sz val="11"/>
        <color indexed="8"/>
        <rFont val="Arial"/>
        <family val="2"/>
      </rPr>
      <t xml:space="preserve"> tapware and </t>
    </r>
    <r>
      <rPr>
        <b/>
        <sz val="11"/>
        <color indexed="10"/>
        <rFont val="Arial"/>
        <family val="2"/>
      </rPr>
      <t>hose nozzles</t>
    </r>
    <r>
      <rPr>
        <sz val="11"/>
        <color indexed="8"/>
        <rFont val="Arial"/>
        <family val="2"/>
      </rPr>
      <t xml:space="preserve">
-Repair water leaks
</t>
    </r>
    <r>
      <rPr>
        <b/>
        <sz val="11"/>
        <color indexed="10"/>
        <rFont val="Arial"/>
        <family val="2"/>
      </rPr>
      <t>-Remove dead legs</t>
    </r>
    <r>
      <rPr>
        <sz val="11"/>
        <color indexed="8"/>
        <rFont val="Arial"/>
        <family val="2"/>
      </rPr>
      <t xml:space="preserve">
</t>
    </r>
    <r>
      <rPr>
        <b/>
        <sz val="11"/>
        <color indexed="10"/>
        <rFont val="Arial"/>
        <family val="2"/>
      </rPr>
      <t>-Fix poor insulation</t>
    </r>
    <r>
      <rPr>
        <sz val="11"/>
        <color indexed="8"/>
        <rFont val="Arial"/>
        <family val="2"/>
      </rPr>
      <t xml:space="preserve">
-Minimise cleaning using hot water hoses</t>
    </r>
  </si>
  <si>
    <t>M</t>
  </si>
  <si>
    <t>-On/Off procedures for unoccupied areas
-Control external lights operation in daytime</t>
  </si>
  <si>
    <t>H</t>
  </si>
  <si>
    <t>Continuous (incremental) improvement – eg retrofits, control improvements</t>
  </si>
  <si>
    <r>
      <t xml:space="preserve">-Optimise delivery temperature
</t>
    </r>
    <r>
      <rPr>
        <b/>
        <sz val="11"/>
        <color indexed="10"/>
        <rFont val="Arial"/>
        <family val="2"/>
      </rPr>
      <t>-Flow control device
-Pump VSD</t>
    </r>
    <r>
      <rPr>
        <sz val="11"/>
        <color indexed="8"/>
        <rFont val="Arial"/>
        <family val="2"/>
      </rPr>
      <t xml:space="preserve">
-Boiler oxygen trim control
-Boiler fans and pumps – VSD control
-Insulate unlagged piping and valves
</t>
    </r>
    <r>
      <rPr>
        <b/>
        <sz val="11"/>
        <color indexed="10"/>
        <rFont val="Arial"/>
        <family val="2"/>
      </rPr>
      <t>-Heat recovery from waste sources – eg compressed air
-Pinch analysis to fully examine heat recovery potential</t>
    </r>
  </si>
  <si>
    <r>
      <rPr>
        <b/>
        <sz val="11"/>
        <color indexed="10"/>
        <rFont val="Arial"/>
        <family val="2"/>
      </rPr>
      <t>-Zone lighting control – eg C-Bus</t>
    </r>
    <r>
      <rPr>
        <sz val="11"/>
        <color indexed="8"/>
        <rFont val="Arial"/>
        <family val="2"/>
      </rPr>
      <t xml:space="preserve">
-Replacement globes eg CFL
</t>
    </r>
    <r>
      <rPr>
        <b/>
        <sz val="11"/>
        <color indexed="10"/>
        <rFont val="Arial"/>
        <family val="2"/>
      </rPr>
      <t>-Voltage reduction
-Daylight control of perimeter lights</t>
    </r>
    <r>
      <rPr>
        <sz val="11"/>
        <color indexed="8"/>
        <rFont val="Arial"/>
        <family val="2"/>
      </rPr>
      <t xml:space="preserve">
-Occupancy control of intermittently occupied areas</t>
    </r>
  </si>
  <si>
    <t>Technology change / Best practice</t>
  </si>
  <si>
    <t>-High efficiency hot water boiler
-Solar heating</t>
  </si>
  <si>
    <t>L</t>
  </si>
  <si>
    <r>
      <rPr>
        <b/>
        <sz val="11"/>
        <color indexed="10"/>
        <rFont val="Arial"/>
        <family val="2"/>
      </rPr>
      <t>-LED in linear and high bay applications</t>
    </r>
    <r>
      <rPr>
        <sz val="11"/>
        <color indexed="8"/>
        <rFont val="Arial"/>
        <family val="2"/>
      </rPr>
      <t xml:space="preserve">
-T5 linear fluorescent
</t>
    </r>
    <r>
      <rPr>
        <b/>
        <sz val="11"/>
        <color indexed="10"/>
        <rFont val="Arial"/>
        <family val="2"/>
      </rPr>
      <t>-UPS metal halide</t>
    </r>
  </si>
  <si>
    <r>
      <t>Energy Demand</t>
    </r>
    <r>
      <rPr>
        <sz val="11"/>
        <color indexed="8"/>
        <rFont val="Arial"/>
        <family val="2"/>
      </rPr>
      <t xml:space="preserve"> (‘typical’ measures are described for different implementation levels for a range of cross-cutting energy end use technologies found in food processing sites. The measures are not exhaustive but characteristic of each implementation level. The objective of a review of a site’s level of implementation is to highlight areas for possible further improvement in a structured way)</t>
    </r>
  </si>
  <si>
    <t>Steam</t>
  </si>
  <si>
    <t>Process Ovens</t>
  </si>
  <si>
    <t>Cooling</t>
  </si>
  <si>
    <t>Refrigeration</t>
  </si>
  <si>
    <t>Pumping</t>
  </si>
  <si>
    <t>Fan Systems</t>
  </si>
  <si>
    <t>Compressed Air</t>
  </si>
  <si>
    <t>Electric Motors</t>
  </si>
  <si>
    <t>Conveying</t>
  </si>
  <si>
    <t>-Replace faulty tapware and hose nozzles
-Repair water leaks
-Remove dead legs
-Fix poor insulation
-Minimise cleaning using hot water hoses</t>
  </si>
  <si>
    <t>-Repair steam leaks and steam traps, valves
-Remove dead legs
-Fix poor insulation</t>
  </si>
  <si>
    <t>-Implement efficient start-up and shut-down procedures
-Ensure air leakage is minimal / repair seals
-Optimise damper settings where manually operated
-Regular burner maintenance and tuning for efficiency
-Optimise product moisture control</t>
  </si>
  <si>
    <t>-Reduce out of hours cooling to a minimum
-Regular maintenance of condensers
-Work practices to reduce spill of cooled air to other areas
-Repair duct insulation and seals
-Reduce cooling to un-used areas
-Optimise temperature setpoints seasonally</t>
  </si>
  <si>
    <t>-Keep freezer doors shut when not in use
-Regular maintenance of evaporators, condensers
-Optimise temperature setpoints
-Separate stored products by temperature</t>
  </si>
  <si>
    <t>-Effective on/off operating procedures
-Maintenance procedures</t>
  </si>
  <si>
    <t>-Leak reduction program
-Optimise pressure set point
-Minimise use of compressed air for cleaning
-Ensure cool uninterrupted air inlet</t>
  </si>
  <si>
    <t>-Effective on/off controls
-Maintenance procedures</t>
  </si>
  <si>
    <t>-Effective on/off controls for after hours operation</t>
  </si>
  <si>
    <t>-Optimise delivery temperature
-Flow control device
-Pump VSD
-Boiler oxygen trim control
-Boiler fans and pumps – VSD control
-Insulate unlagged piping and valves
-Heat recovery from waste sources – eg compressed air
-Pinch analysis to fully examine heat recovery potential</t>
  </si>
  <si>
    <t>-Zone lighting control – eg C-Bus
-Replacement globes eg CFL
-Voltage reduction
-Daylight control of perimeter lights
-Occupancy control of intermittently occupied areas</t>
  </si>
  <si>
    <t>-Improve recovery of condensate
-Optimise steam delivery pressure
-Boiler oxygen trim control
-Boiler fans and pumps – VSD control
-Boiler economiser
-Insulate unlagged piping and valves
-Heat recovery – eg compressed air
-Automated process control improvements to reduce steam consumption
-Pinch analysis to fully examine heat recovery potential</t>
  </si>
  <si>
    <t>-VSD control of circulating and exhaust fans
-Regular profiling and balancing of ovens
-Burner control systems
-Periodic overhaul and inspection / repair of insulation materials</t>
  </si>
  <si>
    <t>-Regular air balances
-VSD control of supply / return air fans, pumps
-Compressor VSD control
-Isolate cooled areas from hot areas
-Electronic expansion valves
-Economy cycle control</t>
  </si>
  <si>
    <t>-Fast-roll doors / curtains on freezers
-Optimise refrigeration system controls
-VSD control of fans, pumps
-Electronic expansion valves</t>
  </si>
  <si>
    <t>-VSD control, PID control
-Optimise impeller size</t>
  </si>
  <si>
    <t>-VSD control, PID control</t>
  </si>
  <si>
    <t>-Trigger nozzles where hoses need to be used
-Use of venturi nozzles, solenoids, air knives or similar at end use areas
-Accessible isolation valves to allow out of hours shut-down
-Heat recovery
-Multi-compressor sequence controller</t>
  </si>
  <si>
    <t>-Avoid re-winding of older motors
-VSD control</t>
  </si>
  <si>
    <t>-VSD control of conveyor motors
-Automated controls to align conveyor operation with process
-Optimise setpoints – eg for temperature, pressure, other control parameter</t>
  </si>
  <si>
    <t>-LED in linear and high bay applications
-T5 linear fluorescent
-UPS metal halide</t>
  </si>
  <si>
    <t>-High efficiency steam boiler(s)
-High efficiency process technology</t>
  </si>
  <si>
    <t>-Fully modulating burner technology
-Best practice oven technology</t>
  </si>
  <si>
    <t>-High COP / IPLV chiller
-Absorption cooling from cogeneration waste heat
-High cooling and heating EER for packaged units, high star rating for split units
-Ice storage</t>
  </si>
  <si>
    <t>-High COP / IPLV chiller</t>
  </si>
  <si>
    <t>-High efficiency motor
-Optimise pump system design, pump efficiency</t>
  </si>
  <si>
    <t>-High efficiency motor
-Optimise fan system design, fan efficiency</t>
  </si>
  <si>
    <t>-VSD-driven air compressor, scroll air compressor
-Install blowers for low pressure applications
-Optimise ring main design, receiver sizing, etc</t>
  </si>
  <si>
    <t>-Purchase premium efficiency motors on a life-cycle cost basis</t>
  </si>
  <si>
    <t>-Motor + gear design efficiency
-Optimise conveyor system design
-Low friction material selection</t>
  </si>
  <si>
    <r>
      <t>Energy Supply</t>
    </r>
    <r>
      <rPr>
        <sz val="11"/>
        <color indexed="8"/>
        <rFont val="Arial"/>
        <family val="2"/>
      </rPr>
      <t xml:space="preserve"> (examples of measures that may be implemented at each level for a range of supply side measures are shown)</t>
    </r>
  </si>
  <si>
    <t>Demand Management</t>
  </si>
  <si>
    <t>Cogeneration</t>
  </si>
  <si>
    <t>Fuel Switching</t>
  </si>
  <si>
    <t>Voltage Optimisation</t>
  </si>
  <si>
    <t>High v low voltage supply</t>
  </si>
  <si>
    <t>Waste reduction / compliance focus</t>
  </si>
  <si>
    <t>Networks often require a PF of 0.80 or 0.90 lagging whether kVA charges apply or not</t>
  </si>
  <si>
    <t>Management of gas MDQ to avoid over-runs compared with permitted levels
Basic observation of electrical kW/kVA demand to identify unusual spikes</t>
  </si>
  <si>
    <t>N/A</t>
  </si>
  <si>
    <t>Basic voltage protection of critical equipment</t>
  </si>
  <si>
    <t>Where kVA charges apply implementing PF to 0.9 or above on main supplies to reduce electricity costs</t>
  </si>
  <si>
    <t>Control of electric or gas demand to reduce costs and/or avoid exceeding the site’s contracted demand levels</t>
  </si>
  <si>
    <t>Voltage control of internal equipment where over-supply is evident and is continuous</t>
  </si>
  <si>
    <t>Where kVA charges apply implementing PF to 0.95 or above to significantly reduce electricity costs</t>
  </si>
  <si>
    <t>Supply of DM / DSR capacity to market participant or network provider to help them manage their risk, and be paid for this service
Demand management or alternate fuels to defer or avoid the need to expand electricity capacity at site</t>
  </si>
  <si>
    <t>One-off assessment to determine costs v savings of cogeneration, including consideration of trigeneration, export of electricity</t>
  </si>
  <si>
    <t>One-off assessment to determine costs v savings of fuel switching, including consideration of, say, coal-to-gas conversion, electric to gas steam or hot water generation, solar heating or other renewable energy technologies</t>
  </si>
  <si>
    <t>At whole-of-site level where supply voltage is excessive there may be potential to optimise this to the nominal level, or where under-voltage occurs to implement UPS to protect equipment and maintain uptime</t>
  </si>
  <si>
    <t>One-off assessment to determine costs v savings of HV ownership</t>
  </si>
  <si>
    <t xml:space="preserve">The purpose of this Worksheet is to provide a "checklist" tool that can assist a site to quickly evaluate its energy improvement performance and opportunities. </t>
  </si>
  <si>
    <t>These dropdown menus offer options which can impact the performance of projects</t>
  </si>
  <si>
    <t>This spreadsheet outlines the resource and carbon management projects for SITE / COMPANY. This spreadsheet is a controlled document and is managed by OWNER.</t>
  </si>
  <si>
    <r>
      <t xml:space="preserve">Brief Description or key project Question: </t>
    </r>
    <r>
      <rPr>
        <b/>
        <sz val="11"/>
        <color indexed="10"/>
        <rFont val="Arial"/>
        <family val="2"/>
      </rPr>
      <t>DESCRIBE THE OPPORTUNITY AND/OR THE MAIN QUESTIONS THAT NEED TO BE RESOLVED SO THAT THE EVALUATION CAN BE CARRIED OUT AND A DECISION TO IMPLEMENT (OR NOT) MADE.</t>
    </r>
  </si>
  <si>
    <r>
      <t xml:space="preserve">Where is history filed: </t>
    </r>
    <r>
      <rPr>
        <b/>
        <sz val="11"/>
        <color indexed="10"/>
        <rFont val="Arial"/>
        <family val="2"/>
      </rPr>
      <t>ENTER A FILEPATH WHERE PROJECT DOCUMENTATION IS RETAINED</t>
    </r>
  </si>
  <si>
    <r>
      <t xml:space="preserve">Project Owner (Sponsor): </t>
    </r>
    <r>
      <rPr>
        <b/>
        <sz val="11"/>
        <color indexed="10"/>
        <rFont val="Arial"/>
        <family val="2"/>
      </rPr>
      <t>AN Other</t>
    </r>
  </si>
  <si>
    <t xml:space="preserve">Design Brief to control quality/outcomes /next phase of work </t>
  </si>
  <si>
    <t xml:space="preserve">Date from which baseline data and information is expected to be ready: </t>
  </si>
  <si>
    <t>DD/MM/YYYY</t>
  </si>
  <si>
    <t>Pictures required to establish baseline:</t>
  </si>
  <si>
    <t>Assessment protocols to be applied to this work(refer data map):</t>
  </si>
  <si>
    <t>SITE / COMPANY</t>
  </si>
  <si>
    <t>PROJECT # 1  IRR (excl GST) and NPV</t>
  </si>
  <si>
    <t>Project Design &amp; Evaluation Costs</t>
  </si>
  <si>
    <t>Contingency</t>
  </si>
  <si>
    <t>Management and Installation Costs</t>
  </si>
  <si>
    <t>TOTAL PROJECT COSTS</t>
  </si>
  <si>
    <t>Commissioning Costs</t>
  </si>
  <si>
    <t>Savings - net energy (project revenue)</t>
  </si>
  <si>
    <t>Savings - net O&amp;M (project revenue)</t>
  </si>
  <si>
    <t>Carbon Savings - net</t>
  </si>
  <si>
    <t>Green credits (less audit and transaction costs)</t>
  </si>
  <si>
    <t>TOTAL ANNUAL COST SAVINGS (NET)</t>
  </si>
  <si>
    <t>ANNUAL NET POSITION</t>
  </si>
  <si>
    <t>Energy, O&amp;M cost inflation rate per annum</t>
  </si>
  <si>
    <t>Savings - net labour (project revenue)</t>
  </si>
  <si>
    <t>PROJECT BRIEF (Example)</t>
  </si>
  <si>
    <t>Baseline</t>
  </si>
  <si>
    <t>Identification &amp; pre screening</t>
  </si>
  <si>
    <t>Assessment &amp; business case devp’t</t>
  </si>
  <si>
    <t>Screening &amp; selection</t>
  </si>
  <si>
    <t>Approval</t>
  </si>
  <si>
    <t>Implement</t>
  </si>
  <si>
    <t>Verify</t>
  </si>
  <si>
    <t>Report Company / External</t>
  </si>
  <si>
    <t>STATUS</t>
  </si>
  <si>
    <t>THEME</t>
  </si>
  <si>
    <r>
      <t>Business Unit or systems most affected:</t>
    </r>
    <r>
      <rPr>
        <sz val="11"/>
        <rFont val="Arial"/>
        <family val="2"/>
      </rPr>
      <t xml:space="preserve"> </t>
    </r>
  </si>
  <si>
    <t>Plant Services / Engineering</t>
  </si>
  <si>
    <t>Who will progress the brief and manage others to progress this work?</t>
  </si>
  <si>
    <t>NAME</t>
  </si>
  <si>
    <t>Who else will contribute to this work?</t>
  </si>
  <si>
    <t>NAMES</t>
  </si>
  <si>
    <t xml:space="preserve">Commencement Date: </t>
  </si>
  <si>
    <t xml:space="preserve">Completion date: </t>
  </si>
  <si>
    <t xml:space="preserve">(Project questions to be resolved during next phase)
</t>
  </si>
  <si>
    <t>(Methodology, information, assumptions used)</t>
  </si>
  <si>
    <t xml:space="preserve">Estimated GHG Emissions savings </t>
  </si>
  <si>
    <r>
      <rPr>
        <b/>
        <sz val="14"/>
        <rFont val="Arial"/>
        <family val="2"/>
      </rPr>
      <t>Efficiency Opportunities Workbook</t>
    </r>
    <r>
      <rPr>
        <b/>
        <sz val="10"/>
        <rFont val="Arial"/>
        <family val="2"/>
      </rPr>
      <t xml:space="preserve">
Instructions
</t>
    </r>
  </si>
  <si>
    <t>The focus of the tool is on traditional or cross-cutting technologies that are seen across many foundries  organisations.</t>
  </si>
  <si>
    <t>Energy Efficiancy Opportunity Project Register</t>
  </si>
  <si>
    <r>
      <t xml:space="preserve">EE Opportunities Checklist. </t>
    </r>
    <r>
      <rPr>
        <i/>
        <sz val="10"/>
        <rFont val="Arial"/>
        <family val="2"/>
      </rPr>
      <t>Before brainstorming opportunities it is useful to do a quick check on the types of opportunities that are typical in foundries, to highlight areas where you believe savings can be made.</t>
    </r>
  </si>
  <si>
    <r>
      <t xml:space="preserve">Ranking Matrix. </t>
    </r>
    <r>
      <rPr>
        <i/>
        <sz val="10"/>
        <rFont val="Arial"/>
        <family val="2"/>
      </rPr>
      <t>This is a chart display of the opportunities screening process outputs, to aid in taking decisions about which opportunities to progress with and which ones to drop.</t>
    </r>
  </si>
  <si>
    <r>
      <t xml:space="preserve">Fuel Pricing. </t>
    </r>
    <r>
      <rPr>
        <i/>
        <sz val="10"/>
        <rFont val="Arial"/>
        <family val="2"/>
      </rPr>
      <t>This tab allows the existing and anticipated energy and resources costs to be accounted for over time</t>
    </r>
  </si>
  <si>
    <r>
      <t xml:space="preserve">Project tabs. </t>
    </r>
    <r>
      <rPr>
        <i/>
        <sz val="10"/>
        <rFont val="Arial"/>
        <family val="2"/>
      </rPr>
      <t>These tabs describe individual projects. An IRR &amp; NPV calculation is provided along with a cash flow chart</t>
    </r>
  </si>
  <si>
    <r>
      <t>Project Register.</t>
    </r>
    <r>
      <rPr>
        <i/>
        <sz val="10"/>
        <rFont val="Arial"/>
        <family val="2"/>
      </rPr>
      <t xml:space="preserve"> This records a comprehensive list of the identified opportunities, whose benefits can be readily identified, and progress tracked</t>
    </r>
  </si>
  <si>
    <r>
      <t>Internal Rate of Return (IRR) i</t>
    </r>
    <r>
      <rPr>
        <i/>
        <sz val="10"/>
        <rFont val="Arial"/>
        <family val="2"/>
      </rPr>
      <t>s a rate of return used in capital budgeting to measure and compare the profitability of investments. It is an indicator of the net benefits expected from a project over its lifetime, expressed as a percentage it represents  the interest rate the project achieved for the capital invested.</t>
    </r>
  </si>
  <si>
    <r>
      <t xml:space="preserve">Net Present Value (NPV) </t>
    </r>
    <r>
      <rPr>
        <i/>
        <sz val="10"/>
        <rFont val="Arial"/>
        <family val="2"/>
      </rPr>
      <t>is a method of discounting future streams of income using an expected rate of return to evaluate the current value of expected earnings. It calculates future value in today's dollars. NPV may be used to determine the current value of a business being offered for sale or capitalized</t>
    </r>
  </si>
  <si>
    <t xml:space="preserve">The material provided in this document has been produced in conjunction with our partner Energetics Pty Ltd.
</t>
  </si>
  <si>
    <t>This publication was funded by the Australian Government through the Workforce Innovation Program under the title 'Carbonproof for Foundries'</t>
  </si>
  <si>
    <t>© 2013 Manufacturing Skills Australia. All rights reserved.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</si>
</sst>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164" formatCode="0.0"/>
    <numFmt numFmtId="165" formatCode="0.0%"/>
    <numFmt numFmtId="166" formatCode="_-&quot;$&quot;* #,##0_-;\-&quot;$&quot;* #,##0_-;_-&quot;$&quot;* &quot;-&quot;??_-;_-@_-"/>
    <numFmt numFmtId="167" formatCode="&quot;$&quot;#,##0\ ;\(&quot;$&quot;#,##0\)"/>
  </numFmts>
  <fonts count="29" x14ac:knownFonts="1">
    <font>
      <sz val="10"/>
      <name val="Arial"/>
    </font>
    <font>
      <sz val="10"/>
      <name val="Arial"/>
      <family val="2"/>
    </font>
    <font>
      <sz val="8"/>
      <name val="Arial"/>
      <family val="2"/>
    </font>
    <font>
      <sz val="10"/>
      <name val="Arial"/>
      <family val="2"/>
    </font>
    <font>
      <b/>
      <sz val="10"/>
      <name val="Arial"/>
      <family val="2"/>
    </font>
    <font>
      <b/>
      <i/>
      <sz val="10"/>
      <name val="Arial"/>
      <family val="2"/>
    </font>
    <font>
      <b/>
      <i/>
      <sz val="16"/>
      <name val="Arial"/>
      <family val="2"/>
    </font>
    <font>
      <b/>
      <sz val="10"/>
      <color indexed="9"/>
      <name val="Arial"/>
      <family val="2"/>
    </font>
    <font>
      <b/>
      <sz val="10"/>
      <color indexed="18"/>
      <name val="Arial"/>
      <family val="2"/>
    </font>
    <font>
      <sz val="8"/>
      <color indexed="81"/>
      <name val="Tahoma"/>
      <family val="2"/>
    </font>
    <font>
      <b/>
      <sz val="8"/>
      <color indexed="81"/>
      <name val="Tahoma"/>
      <family val="2"/>
    </font>
    <font>
      <b/>
      <vertAlign val="subscript"/>
      <sz val="10"/>
      <name val="Arial"/>
      <family val="2"/>
    </font>
    <font>
      <b/>
      <sz val="11"/>
      <name val="Arial"/>
      <family val="2"/>
    </font>
    <font>
      <b/>
      <sz val="11"/>
      <color indexed="10"/>
      <name val="Arial"/>
      <family val="2"/>
    </font>
    <font>
      <sz val="11"/>
      <name val="Arial"/>
      <family val="2"/>
    </font>
    <font>
      <sz val="11"/>
      <color indexed="8"/>
      <name val="Arial"/>
      <family val="2"/>
    </font>
    <font>
      <b/>
      <sz val="14"/>
      <name val="Arial"/>
      <family val="2"/>
    </font>
    <font>
      <sz val="10"/>
      <color indexed="24"/>
      <name val="Courier New"/>
      <family val="3"/>
    </font>
    <font>
      <b/>
      <sz val="16"/>
      <name val="Times New Roman"/>
      <family val="1"/>
    </font>
    <font>
      <b/>
      <sz val="12"/>
      <name val="Arial"/>
      <family val="2"/>
    </font>
    <font>
      <sz val="10"/>
      <name val="Arial"/>
    </font>
    <font>
      <i/>
      <sz val="10"/>
      <name val="Arial"/>
      <family val="2"/>
    </font>
    <font>
      <sz val="16"/>
      <color indexed="8"/>
      <name val="Arial"/>
    </font>
    <font>
      <b/>
      <sz val="11"/>
      <color rgb="FF000000"/>
      <name val="Arial"/>
      <family val="2"/>
    </font>
    <font>
      <sz val="11"/>
      <color theme="1"/>
      <name val="Arial"/>
      <family val="2"/>
    </font>
    <font>
      <b/>
      <sz val="11"/>
      <color rgb="FFFFFFFF"/>
      <name val="Arial"/>
      <family val="2"/>
    </font>
    <font>
      <b/>
      <sz val="11"/>
      <color theme="1"/>
      <name val="Arial"/>
      <family val="2"/>
    </font>
    <font>
      <b/>
      <sz val="11"/>
      <color rgb="FFFF0000"/>
      <name val="Arial"/>
      <family val="2"/>
    </font>
    <font>
      <sz val="11"/>
      <color rgb="FF000000"/>
      <name val="Arial"/>
      <family val="2"/>
    </font>
  </fonts>
  <fills count="2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5"/>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17"/>
        <bgColor indexed="64"/>
      </patternFill>
    </fill>
    <fill>
      <patternFill patternType="solid">
        <fgColor indexed="10"/>
        <bgColor indexed="64"/>
      </patternFill>
    </fill>
    <fill>
      <patternFill patternType="solid">
        <fgColor indexed="57"/>
        <bgColor indexed="64"/>
      </patternFill>
    </fill>
    <fill>
      <patternFill patternType="solid">
        <fgColor indexed="11"/>
        <bgColor indexed="64"/>
      </patternFill>
    </fill>
    <fill>
      <patternFill patternType="solid">
        <fgColor indexed="18"/>
        <bgColor indexed="64"/>
      </patternFill>
    </fill>
    <fill>
      <patternFill patternType="solid">
        <fgColor indexed="19"/>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DD6225"/>
        <bgColor indexed="64"/>
      </patternFill>
    </fill>
    <fill>
      <patternFill patternType="solid">
        <fgColor rgb="FFF3F3F3"/>
        <bgColor indexed="64"/>
      </patternFill>
    </fill>
    <fill>
      <patternFill patternType="solid">
        <fgColor rgb="FFDDDDDD"/>
        <bgColor indexed="64"/>
      </patternFill>
    </fill>
    <fill>
      <patternFill patternType="solid">
        <fgColor theme="6" tint="0.39997558519241921"/>
        <bgColor indexed="64"/>
      </patternFill>
    </fill>
  </fills>
  <borders count="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rgb="FFFFFFFF"/>
      </left>
      <right style="medium">
        <color rgb="FFFFFFFF"/>
      </right>
      <top style="medium">
        <color rgb="FFC0C0C0"/>
      </top>
      <bottom style="medium">
        <color rgb="FFC0C0C0"/>
      </bottom>
      <diagonal/>
    </border>
    <border>
      <left/>
      <right style="medium">
        <color rgb="FFFFFFFF"/>
      </right>
      <top style="medium">
        <color rgb="FFC0C0C0"/>
      </top>
      <bottom style="medium">
        <color rgb="FFC0C0C0"/>
      </bottom>
      <diagonal/>
    </border>
    <border>
      <left style="medium">
        <color rgb="FFFFFFFF"/>
      </left>
      <right style="medium">
        <color rgb="FFFFFFFF"/>
      </right>
      <top style="medium">
        <color rgb="FFC0C0C0"/>
      </top>
      <bottom/>
      <diagonal/>
    </border>
    <border>
      <left/>
      <right style="medium">
        <color rgb="FFFFFFFF"/>
      </right>
      <top/>
      <bottom/>
      <diagonal/>
    </border>
    <border>
      <left/>
      <right style="medium">
        <color rgb="FFFFFFFF"/>
      </right>
      <top style="medium">
        <color rgb="FFC0C0C0"/>
      </top>
      <bottom/>
      <diagonal/>
    </border>
    <border>
      <left/>
      <right style="medium">
        <color rgb="FFFFFFFF"/>
      </right>
      <top/>
      <bottom style="medium">
        <color rgb="FFC0C0C0"/>
      </bottom>
      <diagonal/>
    </border>
    <border>
      <left style="medium">
        <color rgb="FFFFFFFF"/>
      </left>
      <right/>
      <top/>
      <bottom/>
      <diagonal/>
    </border>
    <border>
      <left style="medium">
        <color rgb="FFFFFFFF"/>
      </left>
      <right/>
      <top style="medium">
        <color rgb="FFC0C0C0"/>
      </top>
      <bottom/>
      <diagonal/>
    </border>
  </borders>
  <cellStyleXfs count="14">
    <xf numFmtId="0" fontId="0" fillId="0" borderId="0"/>
    <xf numFmtId="3" fontId="17" fillId="0" borderId="0" applyFont="0" applyFill="0" applyBorder="0" applyAlignment="0" applyProtection="0"/>
    <xf numFmtId="44" fontId="1" fillId="0" borderId="0" applyFont="0" applyFill="0" applyBorder="0" applyAlignment="0" applyProtection="0"/>
    <xf numFmtId="167" fontId="17" fillId="0" borderId="0" applyFont="0" applyFill="0" applyBorder="0" applyAlignment="0" applyProtection="0"/>
    <xf numFmtId="0" fontId="17" fillId="0" borderId="0" applyFont="0" applyFill="0" applyBorder="0" applyAlignment="0" applyProtection="0"/>
    <xf numFmtId="2" fontId="17" fillId="0" borderId="0" applyFont="0" applyFill="0" applyBorder="0" applyAlignment="0" applyProtection="0"/>
    <xf numFmtId="38" fontId="2" fillId="2" borderId="0" applyNumberFormat="0" applyBorder="0" applyAlignment="0" applyProtection="0"/>
    <xf numFmtId="0" fontId="18" fillId="0" borderId="0"/>
    <xf numFmtId="0" fontId="19" fillId="0" borderId="1" applyNumberFormat="0" applyAlignment="0" applyProtection="0">
      <alignment horizontal="left" vertical="center"/>
    </xf>
    <xf numFmtId="0" fontId="19" fillId="0" borderId="2">
      <alignment horizontal="left" vertical="center"/>
    </xf>
    <xf numFmtId="10" fontId="2" fillId="3" borderId="3" applyNumberFormat="0" applyBorder="0" applyAlignment="0" applyProtection="0"/>
    <xf numFmtId="0" fontId="1" fillId="0" borderId="0"/>
    <xf numFmtId="9" fontId="1" fillId="0" borderId="0" applyFont="0" applyFill="0" applyBorder="0" applyAlignment="0" applyProtection="0"/>
    <xf numFmtId="10" fontId="1" fillId="0" borderId="0" applyFont="0" applyFill="0" applyBorder="0" applyAlignment="0" applyProtection="0"/>
  </cellStyleXfs>
  <cellXfs count="144">
    <xf numFmtId="0" fontId="0" fillId="0" borderId="0" xfId="0"/>
    <xf numFmtId="0" fontId="4" fillId="4" borderId="3" xfId="0" applyFont="1" applyFill="1" applyBorder="1"/>
    <xf numFmtId="0" fontId="3" fillId="0" borderId="0" xfId="0" applyFont="1"/>
    <xf numFmtId="0" fontId="4" fillId="5" borderId="3" xfId="0" applyFont="1" applyFill="1" applyBorder="1"/>
    <xf numFmtId="0" fontId="4" fillId="0" borderId="3" xfId="0" applyFont="1" applyBorder="1"/>
    <xf numFmtId="0" fontId="0" fillId="0" borderId="0" xfId="0" applyAlignment="1">
      <alignment vertical="top"/>
    </xf>
    <xf numFmtId="0" fontId="6" fillId="0" borderId="0" xfId="0" applyFont="1" applyAlignment="1">
      <alignment vertical="top"/>
    </xf>
    <xf numFmtId="0" fontId="3" fillId="0" borderId="0" xfId="0" applyFont="1" applyAlignment="1">
      <alignment vertical="top"/>
    </xf>
    <xf numFmtId="0" fontId="4" fillId="5" borderId="3" xfId="0" applyFont="1" applyFill="1" applyBorder="1" applyAlignment="1">
      <alignment vertical="top" wrapText="1"/>
    </xf>
    <xf numFmtId="0" fontId="4" fillId="5" borderId="3" xfId="0" applyFont="1" applyFill="1" applyBorder="1" applyAlignment="1">
      <alignment vertical="top"/>
    </xf>
    <xf numFmtId="0" fontId="4" fillId="0" borderId="3" xfId="0" applyFont="1" applyBorder="1" applyAlignment="1">
      <alignment vertical="top" wrapText="1"/>
    </xf>
    <xf numFmtId="0" fontId="4" fillId="0" borderId="3" xfId="0" applyFont="1" applyBorder="1" applyAlignment="1">
      <alignment vertical="top"/>
    </xf>
    <xf numFmtId="0" fontId="0" fillId="0" borderId="3" xfId="0" applyBorder="1" applyAlignment="1">
      <alignment vertical="top"/>
    </xf>
    <xf numFmtId="0" fontId="0" fillId="0" borderId="3" xfId="0" applyBorder="1" applyAlignment="1">
      <alignment vertical="top" wrapText="1"/>
    </xf>
    <xf numFmtId="1" fontId="0" fillId="5" borderId="3" xfId="2" applyNumberFormat="1" applyFont="1" applyFill="1" applyBorder="1" applyAlignment="1">
      <alignment vertical="top"/>
    </xf>
    <xf numFmtId="14" fontId="0" fillId="0" borderId="3" xfId="0" applyNumberFormat="1" applyBorder="1" applyAlignment="1">
      <alignment vertical="top"/>
    </xf>
    <xf numFmtId="0" fontId="4" fillId="6" borderId="3" xfId="0" applyFont="1" applyFill="1" applyBorder="1" applyAlignment="1">
      <alignment horizontal="center"/>
    </xf>
    <xf numFmtId="0" fontId="4" fillId="6" borderId="0" xfId="0" applyFont="1" applyFill="1" applyAlignment="1">
      <alignment horizontal="right"/>
    </xf>
    <xf numFmtId="0" fontId="3" fillId="6" borderId="0" xfId="0" applyFont="1" applyFill="1"/>
    <xf numFmtId="0" fontId="3" fillId="6" borderId="0" xfId="0" applyFont="1" applyFill="1" applyAlignment="1">
      <alignment horizontal="right"/>
    </xf>
    <xf numFmtId="165" fontId="3" fillId="6" borderId="0" xfId="0" applyNumberFormat="1" applyFont="1" applyFill="1"/>
    <xf numFmtId="9" fontId="3" fillId="6" borderId="0" xfId="0" applyNumberFormat="1" applyFont="1" applyFill="1"/>
    <xf numFmtId="44" fontId="3" fillId="5" borderId="3" xfId="2" applyFont="1" applyFill="1" applyBorder="1"/>
    <xf numFmtId="0" fontId="3" fillId="0" borderId="3" xfId="0" applyFont="1" applyBorder="1" applyAlignment="1">
      <alignment vertical="top"/>
    </xf>
    <xf numFmtId="0" fontId="4" fillId="14" borderId="3" xfId="0" applyFont="1" applyFill="1" applyBorder="1" applyAlignment="1">
      <alignment vertical="top" wrapText="1"/>
    </xf>
    <xf numFmtId="0" fontId="4" fillId="14" borderId="3" xfId="0" applyFont="1" applyFill="1" applyBorder="1" applyAlignment="1">
      <alignment vertical="top"/>
    </xf>
    <xf numFmtId="0" fontId="0" fillId="15" borderId="3" xfId="0" applyFill="1" applyBorder="1" applyAlignment="1">
      <alignment vertical="top"/>
    </xf>
    <xf numFmtId="0" fontId="0" fillId="16" borderId="3" xfId="0" applyFill="1" applyBorder="1" applyAlignment="1">
      <alignment vertical="top"/>
    </xf>
    <xf numFmtId="9" fontId="20" fillId="16" borderId="3" xfId="12" applyFont="1" applyFill="1" applyBorder="1" applyAlignment="1">
      <alignment vertical="top"/>
    </xf>
    <xf numFmtId="165" fontId="20" fillId="16" borderId="3" xfId="12" applyNumberFormat="1" applyFont="1" applyFill="1" applyBorder="1" applyAlignment="1">
      <alignment vertical="top"/>
    </xf>
    <xf numFmtId="0" fontId="3" fillId="16" borderId="3" xfId="0" applyFont="1" applyFill="1" applyBorder="1" applyAlignment="1">
      <alignment vertical="top"/>
    </xf>
    <xf numFmtId="0" fontId="3" fillId="0" borderId="3" xfId="0" applyFont="1" applyBorder="1" applyAlignment="1">
      <alignment vertical="top" wrapText="1"/>
    </xf>
    <xf numFmtId="3" fontId="0" fillId="0" borderId="3" xfId="0" applyNumberFormat="1" applyFill="1" applyBorder="1" applyAlignment="1">
      <alignment vertical="top"/>
    </xf>
    <xf numFmtId="0" fontId="0" fillId="0" borderId="3" xfId="0" applyFill="1" applyBorder="1" applyAlignment="1">
      <alignment vertical="top"/>
    </xf>
    <xf numFmtId="166" fontId="0" fillId="0" borderId="3" xfId="0" applyNumberFormat="1" applyFill="1" applyBorder="1" applyAlignment="1">
      <alignment vertical="top"/>
    </xf>
    <xf numFmtId="9" fontId="0" fillId="0" borderId="3" xfId="12" applyFont="1" applyFill="1" applyBorder="1" applyAlignment="1">
      <alignment vertical="top"/>
    </xf>
    <xf numFmtId="166" fontId="0" fillId="0" borderId="3" xfId="2" applyNumberFormat="1" applyFont="1" applyFill="1" applyBorder="1" applyAlignment="1">
      <alignment vertical="top"/>
    </xf>
    <xf numFmtId="0" fontId="7" fillId="8" borderId="4" xfId="0" applyFont="1" applyFill="1" applyBorder="1"/>
    <xf numFmtId="0" fontId="4" fillId="5" borderId="5" xfId="0" applyFont="1" applyFill="1" applyBorder="1"/>
    <xf numFmtId="0" fontId="4" fillId="5" borderId="4" xfId="0" applyFont="1" applyFill="1" applyBorder="1"/>
    <xf numFmtId="0" fontId="4" fillId="7" borderId="4" xfId="0" applyFont="1" applyFill="1" applyBorder="1"/>
    <xf numFmtId="0" fontId="4" fillId="7" borderId="3" xfId="0" applyFont="1" applyFill="1" applyBorder="1"/>
    <xf numFmtId="44" fontId="3" fillId="7" borderId="3" xfId="2" applyFont="1" applyFill="1" applyBorder="1"/>
    <xf numFmtId="44" fontId="3" fillId="7" borderId="3" xfId="0" applyNumberFormat="1" applyFont="1" applyFill="1" applyBorder="1"/>
    <xf numFmtId="44" fontId="3" fillId="5" borderId="3" xfId="2" applyNumberFormat="1" applyFont="1" applyFill="1" applyBorder="1"/>
    <xf numFmtId="44" fontId="3" fillId="7" borderId="3" xfId="2" applyNumberFormat="1" applyFont="1" applyFill="1" applyBorder="1"/>
    <xf numFmtId="0" fontId="0" fillId="0" borderId="0" xfId="0" applyAlignment="1">
      <alignment vertical="top" wrapText="1"/>
    </xf>
    <xf numFmtId="0" fontId="14" fillId="0" borderId="0" xfId="0" applyFont="1" applyFill="1"/>
    <xf numFmtId="0" fontId="23" fillId="0" borderId="3" xfId="0" applyFont="1" applyFill="1" applyBorder="1" applyAlignment="1">
      <alignment vertical="top" wrapText="1"/>
    </xf>
    <xf numFmtId="0" fontId="14" fillId="0" borderId="3" xfId="0" applyFont="1" applyFill="1" applyBorder="1" applyAlignment="1">
      <alignment vertical="top" wrapText="1"/>
    </xf>
    <xf numFmtId="0" fontId="24" fillId="0" borderId="0" xfId="0" applyFont="1"/>
    <xf numFmtId="0" fontId="24" fillId="0" borderId="0" xfId="0" quotePrefix="1" applyFont="1"/>
    <xf numFmtId="0" fontId="25" fillId="17" borderId="12" xfId="0" applyFont="1" applyFill="1" applyBorder="1" applyAlignment="1">
      <alignment vertical="top" wrapText="1" readingOrder="1"/>
    </xf>
    <xf numFmtId="0" fontId="25" fillId="17" borderId="13" xfId="0" applyFont="1" applyFill="1" applyBorder="1" applyAlignment="1">
      <alignment vertical="top" wrapText="1" readingOrder="1"/>
    </xf>
    <xf numFmtId="0" fontId="24" fillId="0" borderId="0" xfId="0" applyFont="1" applyAlignment="1">
      <alignment readingOrder="1"/>
    </xf>
    <xf numFmtId="0" fontId="26" fillId="18" borderId="14" xfId="0" applyFont="1" applyFill="1" applyBorder="1" applyAlignment="1">
      <alignment vertical="top" wrapText="1"/>
    </xf>
    <xf numFmtId="0" fontId="27" fillId="18" borderId="15" xfId="0" quotePrefix="1" applyFont="1" applyFill="1" applyBorder="1" applyAlignment="1">
      <alignment vertical="top" wrapText="1"/>
    </xf>
    <xf numFmtId="0" fontId="24" fillId="18" borderId="15" xfId="0" quotePrefix="1" applyFont="1" applyFill="1" applyBorder="1" applyAlignment="1">
      <alignment vertical="top" wrapText="1"/>
    </xf>
    <xf numFmtId="0" fontId="26" fillId="19" borderId="14" xfId="0" applyFont="1" applyFill="1" applyBorder="1" applyAlignment="1">
      <alignment vertical="top" wrapText="1"/>
    </xf>
    <xf numFmtId="0" fontId="24" fillId="19" borderId="14" xfId="0" quotePrefix="1" applyFont="1" applyFill="1" applyBorder="1" applyAlignment="1">
      <alignment vertical="top" wrapText="1"/>
    </xf>
    <xf numFmtId="0" fontId="27" fillId="18" borderId="16" xfId="0" quotePrefix="1" applyFont="1" applyFill="1" applyBorder="1" applyAlignment="1">
      <alignment vertical="top" wrapText="1"/>
    </xf>
    <xf numFmtId="0" fontId="24" fillId="18" borderId="16" xfId="0" quotePrefix="1" applyFont="1" applyFill="1" applyBorder="1" applyAlignment="1">
      <alignment vertical="top" wrapText="1"/>
    </xf>
    <xf numFmtId="0" fontId="26" fillId="0" borderId="0" xfId="0" applyFont="1" applyAlignment="1">
      <alignment vertical="top"/>
    </xf>
    <xf numFmtId="0" fontId="24" fillId="0" borderId="0" xfId="0" applyFont="1" applyAlignment="1">
      <alignment vertical="top"/>
    </xf>
    <xf numFmtId="0" fontId="25" fillId="17" borderId="12" xfId="0" applyFont="1" applyFill="1" applyBorder="1" applyAlignment="1">
      <alignment vertical="top" textRotation="90" wrapText="1" readingOrder="1"/>
    </xf>
    <xf numFmtId="0" fontId="25" fillId="17" borderId="13" xfId="0" applyFont="1" applyFill="1" applyBorder="1" applyAlignment="1">
      <alignment vertical="top" textRotation="90" wrapText="1" readingOrder="1"/>
    </xf>
    <xf numFmtId="0" fontId="25" fillId="17" borderId="17" xfId="0" applyFont="1" applyFill="1" applyBorder="1" applyAlignment="1">
      <alignment vertical="top" textRotation="90" wrapText="1" readingOrder="1"/>
    </xf>
    <xf numFmtId="0" fontId="24" fillId="18" borderId="18" xfId="0" quotePrefix="1" applyFont="1" applyFill="1" applyBorder="1" applyAlignment="1">
      <alignment vertical="top" wrapText="1"/>
    </xf>
    <xf numFmtId="0" fontId="26" fillId="18" borderId="19" xfId="0" applyFont="1" applyFill="1" applyBorder="1" applyAlignment="1">
      <alignment vertical="top" wrapText="1"/>
    </xf>
    <xf numFmtId="0" fontId="24" fillId="18" borderId="14" xfId="0" quotePrefix="1" applyFont="1" applyFill="1" applyBorder="1" applyAlignment="1">
      <alignment vertical="top" wrapText="1"/>
    </xf>
    <xf numFmtId="0" fontId="24" fillId="18" borderId="19" xfId="0" quotePrefix="1" applyFont="1" applyFill="1" applyBorder="1" applyAlignment="1">
      <alignment vertical="top" wrapText="1"/>
    </xf>
    <xf numFmtId="0" fontId="26" fillId="0" borderId="0" xfId="0" applyFont="1"/>
    <xf numFmtId="0" fontId="25" fillId="17" borderId="12" xfId="0" applyFont="1" applyFill="1" applyBorder="1" applyAlignment="1">
      <alignment vertical="top" textRotation="90" wrapText="1"/>
    </xf>
    <xf numFmtId="0" fontId="25" fillId="17" borderId="13" xfId="0" applyFont="1" applyFill="1" applyBorder="1" applyAlignment="1">
      <alignment vertical="top" textRotation="90" wrapText="1"/>
    </xf>
    <xf numFmtId="0" fontId="24" fillId="18" borderId="17" xfId="0" applyFont="1" applyFill="1" applyBorder="1" applyAlignment="1">
      <alignment vertical="top" wrapText="1"/>
    </xf>
    <xf numFmtId="0" fontId="26" fillId="18" borderId="17" xfId="0" applyFont="1" applyFill="1" applyBorder="1" applyAlignment="1">
      <alignment vertical="top" wrapText="1"/>
    </xf>
    <xf numFmtId="0" fontId="24" fillId="19" borderId="15" xfId="0" applyFont="1" applyFill="1" applyBorder="1" applyAlignment="1">
      <alignment vertical="top" wrapText="1"/>
    </xf>
    <xf numFmtId="0" fontId="26" fillId="19" borderId="15" xfId="0" applyFont="1" applyFill="1" applyBorder="1" applyAlignment="1">
      <alignment vertical="top" wrapText="1"/>
    </xf>
    <xf numFmtId="0" fontId="24" fillId="18" borderId="14" xfId="0" applyFont="1" applyFill="1" applyBorder="1" applyAlignment="1">
      <alignment vertical="top" wrapText="1"/>
    </xf>
    <xf numFmtId="0" fontId="26" fillId="18" borderId="16" xfId="0" applyFont="1" applyFill="1" applyBorder="1" applyAlignment="1">
      <alignment vertical="top" wrapText="1"/>
    </xf>
    <xf numFmtId="0" fontId="24" fillId="18" borderId="16" xfId="0" applyFont="1" applyFill="1" applyBorder="1" applyAlignment="1">
      <alignment vertical="top" wrapText="1"/>
    </xf>
    <xf numFmtId="0" fontId="0" fillId="15" borderId="3" xfId="0" applyFill="1" applyBorder="1" applyAlignment="1">
      <alignment vertical="top" wrapText="1"/>
    </xf>
    <xf numFmtId="0" fontId="3" fillId="15" borderId="3" xfId="0" applyFont="1" applyFill="1" applyBorder="1" applyAlignment="1">
      <alignment vertical="top"/>
    </xf>
    <xf numFmtId="0" fontId="3" fillId="15" borderId="3" xfId="0" applyFont="1" applyFill="1" applyBorder="1" applyAlignment="1">
      <alignment vertical="top" wrapText="1"/>
    </xf>
    <xf numFmtId="0" fontId="5" fillId="0" borderId="0" xfId="0" applyFont="1" applyAlignment="1">
      <alignment vertical="top" wrapText="1"/>
    </xf>
    <xf numFmtId="16" fontId="4" fillId="16" borderId="3" xfId="0" applyNumberFormat="1" applyFont="1" applyFill="1" applyBorder="1" applyAlignment="1">
      <alignment vertical="top" wrapText="1"/>
    </xf>
    <xf numFmtId="164" fontId="4" fillId="16" borderId="3" xfId="0" applyNumberFormat="1" applyFont="1" applyFill="1" applyBorder="1" applyAlignment="1">
      <alignment vertical="top" wrapText="1"/>
    </xf>
    <xf numFmtId="0" fontId="3" fillId="0" borderId="3" xfId="0" applyFont="1" applyBorder="1"/>
    <xf numFmtId="0" fontId="4" fillId="6" borderId="3" xfId="0" applyFont="1" applyFill="1" applyBorder="1"/>
    <xf numFmtId="0" fontId="3" fillId="6" borderId="3" xfId="0" applyFont="1" applyFill="1" applyBorder="1" applyAlignment="1">
      <alignment horizontal="justify" wrapText="1"/>
    </xf>
    <xf numFmtId="166" fontId="3" fillId="0" borderId="3" xfId="2" applyNumberFormat="1" applyFont="1" applyBorder="1"/>
    <xf numFmtId="0" fontId="8" fillId="6" borderId="3" xfId="0" applyFont="1" applyFill="1" applyBorder="1" applyAlignment="1">
      <alignment horizontal="justify" wrapText="1"/>
    </xf>
    <xf numFmtId="165" fontId="8" fillId="6" borderId="3" xfId="12" applyNumberFormat="1" applyFont="1" applyFill="1" applyBorder="1" applyAlignment="1">
      <alignment horizontal="center"/>
    </xf>
    <xf numFmtId="0" fontId="4" fillId="6" borderId="3" xfId="0" applyFont="1" applyFill="1" applyBorder="1" applyAlignment="1">
      <alignment horizontal="justify" wrapText="1"/>
    </xf>
    <xf numFmtId="0" fontId="4" fillId="6" borderId="3" xfId="0" applyFont="1" applyFill="1" applyBorder="1" applyAlignment="1">
      <alignment horizontal="left" wrapText="1"/>
    </xf>
    <xf numFmtId="0" fontId="28" fillId="0" borderId="3" xfId="0" applyFont="1" applyBorder="1" applyAlignment="1">
      <alignment vertical="top" wrapText="1"/>
    </xf>
    <xf numFmtId="0" fontId="23" fillId="20" borderId="3" xfId="0" applyFont="1" applyFill="1" applyBorder="1" applyAlignment="1">
      <alignment vertical="top" wrapText="1"/>
    </xf>
    <xf numFmtId="0" fontId="12" fillId="20" borderId="3" xfId="0" applyFont="1" applyFill="1" applyBorder="1" applyAlignment="1">
      <alignment vertical="top" wrapText="1"/>
    </xf>
    <xf numFmtId="0" fontId="0" fillId="0" borderId="0" xfId="0" applyBorder="1" applyAlignment="1">
      <alignment horizontal="left" vertical="top"/>
    </xf>
    <xf numFmtId="0" fontId="4" fillId="0" borderId="3" xfId="0" applyFont="1" applyBorder="1" applyAlignment="1">
      <alignment vertical="top" wrapText="1"/>
    </xf>
    <xf numFmtId="0" fontId="5" fillId="0" borderId="3" xfId="0" applyFont="1" applyBorder="1" applyAlignment="1">
      <alignment vertical="top" wrapText="1"/>
    </xf>
    <xf numFmtId="0" fontId="4" fillId="0" borderId="0" xfId="0" applyFont="1" applyBorder="1" applyAlignment="1">
      <alignment horizontal="center" vertical="top" wrapText="1"/>
    </xf>
    <xf numFmtId="0" fontId="4" fillId="0" borderId="6" xfId="0" applyFont="1" applyBorder="1" applyAlignment="1">
      <alignment horizontal="center" vertical="top" wrapText="1"/>
    </xf>
    <xf numFmtId="0" fontId="0" fillId="0" borderId="0" xfId="0" applyAlignment="1">
      <alignment horizontal="center"/>
    </xf>
    <xf numFmtId="0" fontId="0" fillId="16" borderId="3" xfId="0" applyFill="1" applyBorder="1" applyAlignment="1">
      <alignment horizontal="center" vertical="top" wrapText="1"/>
    </xf>
    <xf numFmtId="0" fontId="3" fillId="15" borderId="3" xfId="0" applyFont="1" applyFill="1" applyBorder="1" applyAlignment="1">
      <alignment horizontal="center" vertical="top" wrapText="1"/>
    </xf>
    <xf numFmtId="0" fontId="0" fillId="15" borderId="3" xfId="0" applyFill="1" applyBorder="1" applyAlignment="1">
      <alignment horizontal="center" vertical="top" wrapText="1"/>
    </xf>
    <xf numFmtId="0" fontId="0" fillId="5" borderId="3" xfId="0" applyFill="1" applyBorder="1" applyAlignment="1">
      <alignment horizontal="center" vertical="top" wrapText="1"/>
    </xf>
    <xf numFmtId="0" fontId="6" fillId="0" borderId="3" xfId="0" applyFont="1" applyBorder="1" applyAlignment="1">
      <alignment horizontal="center" vertical="top" wrapText="1"/>
    </xf>
    <xf numFmtId="0" fontId="4" fillId="5" borderId="7" xfId="0" applyFont="1" applyFill="1" applyBorder="1" applyAlignment="1">
      <alignment horizontal="center" vertical="top" wrapText="1"/>
    </xf>
    <xf numFmtId="0" fontId="4" fillId="5" borderId="2" xfId="0" applyFont="1" applyFill="1" applyBorder="1" applyAlignment="1">
      <alignment horizontal="center" vertical="top" wrapText="1"/>
    </xf>
    <xf numFmtId="0" fontId="4" fillId="5" borderId="8" xfId="0" applyFont="1" applyFill="1" applyBorder="1" applyAlignment="1">
      <alignment horizontal="center" vertical="top" wrapText="1"/>
    </xf>
    <xf numFmtId="0" fontId="7" fillId="9" borderId="7" xfId="0" applyFont="1" applyFill="1" applyBorder="1" applyAlignment="1">
      <alignment horizontal="center" vertical="top"/>
    </xf>
    <xf numFmtId="0" fontId="7" fillId="9" borderId="2" xfId="0" applyFont="1" applyFill="1" applyBorder="1" applyAlignment="1">
      <alignment horizontal="center" vertical="top"/>
    </xf>
    <xf numFmtId="0" fontId="7" fillId="9" borderId="8" xfId="0" applyFont="1" applyFill="1" applyBorder="1" applyAlignment="1">
      <alignment horizontal="center" vertical="top"/>
    </xf>
    <xf numFmtId="0" fontId="7" fillId="10" borderId="7" xfId="0" applyFont="1" applyFill="1" applyBorder="1" applyAlignment="1">
      <alignment horizontal="center" vertical="top"/>
    </xf>
    <xf numFmtId="0" fontId="7" fillId="10" borderId="2" xfId="0" applyFont="1" applyFill="1" applyBorder="1" applyAlignment="1">
      <alignment horizontal="center" vertical="top"/>
    </xf>
    <xf numFmtId="0" fontId="7" fillId="10" borderId="8" xfId="0" applyFont="1" applyFill="1" applyBorder="1" applyAlignment="1">
      <alignment horizontal="center" vertical="top"/>
    </xf>
    <xf numFmtId="0" fontId="7" fillId="11" borderId="7" xfId="0" applyFont="1" applyFill="1" applyBorder="1" applyAlignment="1">
      <alignment horizontal="center" vertical="top"/>
    </xf>
    <xf numFmtId="0" fontId="7" fillId="11" borderId="2" xfId="0" applyFont="1" applyFill="1" applyBorder="1" applyAlignment="1">
      <alignment horizontal="center" vertical="top"/>
    </xf>
    <xf numFmtId="0" fontId="7" fillId="11" borderId="8" xfId="0" applyFont="1" applyFill="1" applyBorder="1" applyAlignment="1">
      <alignment horizontal="center" vertical="top"/>
    </xf>
    <xf numFmtId="0" fontId="7" fillId="12" borderId="9" xfId="0" applyFont="1" applyFill="1" applyBorder="1" applyAlignment="1">
      <alignment horizontal="center"/>
    </xf>
    <xf numFmtId="0" fontId="7" fillId="12" borderId="0" xfId="0" applyFont="1" applyFill="1" applyBorder="1" applyAlignment="1">
      <alignment horizontal="center"/>
    </xf>
    <xf numFmtId="0" fontId="7" fillId="9" borderId="9" xfId="0" applyFont="1" applyFill="1" applyBorder="1" applyAlignment="1">
      <alignment horizontal="center"/>
    </xf>
    <xf numFmtId="0" fontId="7" fillId="9" borderId="0" xfId="0" applyFont="1" applyFill="1" applyBorder="1" applyAlignment="1">
      <alignment horizontal="center"/>
    </xf>
    <xf numFmtId="0" fontId="7" fillId="13" borderId="9" xfId="0" applyFont="1" applyFill="1" applyBorder="1" applyAlignment="1">
      <alignment horizontal="center"/>
    </xf>
    <xf numFmtId="0" fontId="7" fillId="13" borderId="0" xfId="0" applyFont="1" applyFill="1" applyBorder="1" applyAlignment="1">
      <alignment horizontal="center"/>
    </xf>
    <xf numFmtId="0" fontId="8" fillId="6" borderId="9" xfId="0" applyFont="1" applyFill="1" applyBorder="1" applyAlignment="1">
      <alignment horizontal="center"/>
    </xf>
    <xf numFmtId="0" fontId="8" fillId="6" borderId="10" xfId="0" applyFont="1" applyFill="1" applyBorder="1" applyAlignment="1">
      <alignment horizontal="center"/>
    </xf>
    <xf numFmtId="0" fontId="14" fillId="0" borderId="3" xfId="0" applyFont="1" applyFill="1" applyBorder="1" applyAlignment="1">
      <alignment vertical="top" wrapText="1"/>
    </xf>
    <xf numFmtId="0" fontId="12" fillId="0" borderId="3" xfId="0" applyFont="1" applyFill="1" applyBorder="1" applyAlignment="1">
      <alignment vertical="top" wrapText="1"/>
    </xf>
    <xf numFmtId="0" fontId="12" fillId="0" borderId="5" xfId="0" applyFont="1" applyFill="1" applyBorder="1" applyAlignment="1">
      <alignment horizontal="left" vertical="top" wrapText="1"/>
    </xf>
    <xf numFmtId="0" fontId="12" fillId="0" borderId="11" xfId="0" applyFont="1" applyFill="1" applyBorder="1" applyAlignment="1">
      <alignment horizontal="left" vertical="top" wrapText="1"/>
    </xf>
    <xf numFmtId="0" fontId="27" fillId="0" borderId="3" xfId="0" applyFont="1" applyFill="1" applyBorder="1" applyAlignment="1">
      <alignment vertical="top" wrapText="1"/>
    </xf>
    <xf numFmtId="0" fontId="23" fillId="0" borderId="7"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8" xfId="0" applyFont="1" applyFill="1" applyBorder="1" applyAlignment="1">
      <alignment horizontal="left" vertical="top" wrapText="1"/>
    </xf>
    <xf numFmtId="0" fontId="12" fillId="0" borderId="7"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8" xfId="0" applyFont="1" applyFill="1" applyBorder="1" applyAlignment="1">
      <alignment horizontal="center" vertical="top" wrapText="1"/>
    </xf>
    <xf numFmtId="0" fontId="23" fillId="0" borderId="3" xfId="0" applyFont="1" applyFill="1" applyBorder="1" applyAlignment="1">
      <alignment vertical="top" wrapText="1"/>
    </xf>
    <xf numFmtId="0" fontId="23" fillId="0" borderId="5" xfId="0" applyFont="1" applyFill="1" applyBorder="1" applyAlignment="1">
      <alignment vertical="top" wrapText="1"/>
    </xf>
    <xf numFmtId="0" fontId="12" fillId="0" borderId="11" xfId="0" applyFont="1" applyFill="1" applyBorder="1" applyAlignment="1">
      <alignment vertical="top" wrapText="1"/>
    </xf>
    <xf numFmtId="0" fontId="8" fillId="2" borderId="3" xfId="0" applyFont="1" applyFill="1" applyBorder="1" applyAlignment="1">
      <alignment horizontal="center" vertical="center" wrapText="1"/>
    </xf>
  </cellXfs>
  <cellStyles count="14">
    <cellStyle name="Comma0" xfId="1"/>
    <cellStyle name="Currency" xfId="2" builtinId="4"/>
    <cellStyle name="Currency0" xfId="3"/>
    <cellStyle name="Date" xfId="4"/>
    <cellStyle name="Fixed" xfId="5"/>
    <cellStyle name="Grey" xfId="6"/>
    <cellStyle name="header" xfId="7"/>
    <cellStyle name="Header1" xfId="8"/>
    <cellStyle name="Header2" xfId="9"/>
    <cellStyle name="Input [yellow]" xfId="10"/>
    <cellStyle name="Normal" xfId="0" builtinId="0"/>
    <cellStyle name="Normal - Style1" xfId="11"/>
    <cellStyle name="Percent" xfId="12" builtinId="5"/>
    <cellStyle name="Percent [2]"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D520E"/>
      <rgbColor rgb="000000FF"/>
      <rgbColor rgb="00FDD4B2"/>
      <rgbColor rgb="00DD6225"/>
      <rgbColor rgb="00808184"/>
      <rgbColor rgb="00800000"/>
      <rgbColor rgb="00008000"/>
      <rgbColor rgb="00000080"/>
      <rgbColor rgb="00808000"/>
      <rgbColor rgb="00800080"/>
      <rgbColor rgb="00008080"/>
      <rgbColor rgb="00C0C0C0"/>
      <rgbColor rgb="00808080"/>
      <rgbColor rgb="00DD6225"/>
      <rgbColor rgb="005E5F61"/>
      <rgbColor rgb="00FDD4B2"/>
      <rgbColor rgb="009D520E"/>
      <rgbColor rgb="00808184"/>
      <rgbColor rgb="00D9823F"/>
      <rgbColor rgb="009D520E"/>
      <rgbColor rgb="00FFFFFF"/>
      <rgbColor rgb="00DD6225"/>
      <rgbColor rgb="005E5F61"/>
      <rgbColor rgb="00FDD4B2"/>
      <rgbColor rgb="009D520E"/>
      <rgbColor rgb="00808184"/>
      <rgbColor rgb="00D9823F"/>
      <rgbColor rgb="009D520E"/>
      <rgbColor rgb="00FFFFFF"/>
      <rgbColor rgb="00D9823F"/>
      <rgbColor rgb="00B2B2B2"/>
      <rgbColor rgb="00C0C0C0"/>
      <rgbColor rgb="00DDDDDD"/>
      <rgbColor rgb="00969696"/>
      <rgbColor rgb="00FDD4B2"/>
      <rgbColor rgb="00808080"/>
      <rgbColor rgb="00EAEAEA"/>
      <rgbColor rgb="003366FF"/>
      <rgbColor rgb="0033CCCC"/>
      <rgbColor rgb="0099CC00"/>
      <rgbColor rgb="005E5F61"/>
      <rgbColor rgb="00FF9900"/>
      <rgbColor rgb="00FF6600"/>
      <rgbColor rgb="00666699"/>
      <rgbColor rgb="00969696"/>
      <rgbColor rgb="00003366"/>
      <rgbColor rgb="00339966"/>
      <rgbColor rgb="00003300"/>
      <rgbColor rgb="00333300"/>
      <rgbColor rgb="00993300"/>
      <rgbColor rgb="009D520E"/>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0" Type="http://schemas.openxmlformats.org/officeDocument/2006/relationships/sharedStrings" Target="sharedStrings.xml"/><Relationship Id="rId4" Type="http://schemas.openxmlformats.org/officeDocument/2006/relationships/chartsheet" Target="chartsheets/sheet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Arial"/>
                <a:ea typeface="Arial"/>
                <a:cs typeface="Arial"/>
              </a:defRPr>
            </a:pPr>
            <a:r>
              <a:rPr lang="en-AU"/>
              <a:t>Project Ranking</a:t>
            </a:r>
          </a:p>
        </c:rich>
      </c:tx>
      <c:layout>
        <c:manualLayout>
          <c:xMode val="edge"/>
          <c:yMode val="edge"/>
          <c:x val="0.42132506493683103"/>
          <c:y val="2.0270323352438089E-2"/>
        </c:manualLayout>
      </c:layout>
      <c:overlay val="0"/>
      <c:spPr>
        <a:noFill/>
        <a:ln w="25400">
          <a:noFill/>
        </a:ln>
      </c:spPr>
    </c:title>
    <c:autoTitleDeleted val="0"/>
    <c:plotArea>
      <c:layout>
        <c:manualLayout>
          <c:layoutTarget val="inner"/>
          <c:xMode val="edge"/>
          <c:yMode val="edge"/>
          <c:x val="8.2815734989648032E-2"/>
          <c:y val="0.15033783783783794"/>
          <c:w val="0.89751552795031031"/>
          <c:h val="0.68243243243243268"/>
        </c:manualLayout>
      </c:layout>
      <c:scatterChart>
        <c:scatterStyle val="lineMarker"/>
        <c:varyColors val="0"/>
        <c:ser>
          <c:idx val="1"/>
          <c:order val="0"/>
          <c:tx>
            <c:strRef>
              <c:f>'Project Register'!$D$12</c:f>
              <c:strCache>
                <c:ptCount val="1"/>
                <c:pt idx="0">
                  <c:v>Project A</c:v>
                </c:pt>
              </c:strCache>
            </c:strRef>
          </c:tx>
          <c:spPr>
            <a:ln w="28575">
              <a:noFill/>
            </a:ln>
          </c:spPr>
          <c:marker>
            <c:symbol val="square"/>
            <c:size val="5"/>
            <c:spPr>
              <a:solidFill>
                <a:srgbClr val="5E5F61"/>
              </a:solidFill>
              <a:ln>
                <a:solidFill>
                  <a:srgbClr val="5E5F61"/>
                </a:solidFill>
                <a:prstDash val="solid"/>
              </a:ln>
            </c:spPr>
          </c:marker>
          <c:dLbls>
            <c:dLbl>
              <c:idx val="0"/>
              <c:layout>
                <c:manualLayout>
                  <c:x val="-1.761214630779856E-2"/>
                  <c:y val="3.2438107398737322E-2"/>
                </c:manualLayout>
              </c:layout>
              <c:dLblPos val="r"/>
              <c:showLegendKey val="0"/>
              <c:showVal val="0"/>
              <c:showCatName val="0"/>
              <c:showSerName val="1"/>
              <c:showPercent val="0"/>
              <c:showBubbleSize val="0"/>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dLbls>
          <c:xVal>
            <c:numRef>
              <c:f>'Project Register'!$I$12</c:f>
              <c:numCache>
                <c:formatCode>0</c:formatCode>
                <c:ptCount val="1"/>
                <c:pt idx="0">
                  <c:v>3</c:v>
                </c:pt>
              </c:numCache>
            </c:numRef>
          </c:xVal>
          <c:yVal>
            <c:numRef>
              <c:f>'Project Register'!$H$12</c:f>
              <c:numCache>
                <c:formatCode>0</c:formatCode>
                <c:ptCount val="1"/>
                <c:pt idx="0">
                  <c:v>3</c:v>
                </c:pt>
              </c:numCache>
            </c:numRef>
          </c:yVal>
          <c:smooth val="0"/>
        </c:ser>
        <c:ser>
          <c:idx val="0"/>
          <c:order val="1"/>
          <c:tx>
            <c:strRef>
              <c:f>'Project Register'!$D$13</c:f>
              <c:strCache>
                <c:ptCount val="1"/>
                <c:pt idx="0">
                  <c:v>Project B</c:v>
                </c:pt>
              </c:strCache>
            </c:strRef>
          </c:tx>
          <c:spPr>
            <a:ln w="28575">
              <a:noFill/>
            </a:ln>
          </c:spPr>
          <c:marker>
            <c:symbol val="diamond"/>
            <c:size val="5"/>
            <c:spPr>
              <a:solidFill>
                <a:srgbClr val="DD6225"/>
              </a:solidFill>
              <a:ln>
                <a:solidFill>
                  <a:srgbClr val="DD6225"/>
                </a:solidFill>
                <a:prstDash val="solid"/>
              </a:ln>
            </c:spPr>
          </c:marker>
          <c:dLbls>
            <c:dLbl>
              <c:idx val="0"/>
              <c:layout>
                <c:manualLayout>
                  <c:x val="-4.6928916494133888E-2"/>
                  <c:y val="3.9194864155494079E-2"/>
                </c:manualLayout>
              </c:layout>
              <c:dLblPos val="r"/>
              <c:showLegendKey val="0"/>
              <c:showVal val="0"/>
              <c:showCatName val="0"/>
              <c:showSerName val="1"/>
              <c:showPercent val="0"/>
              <c:showBubbleSize val="0"/>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dLbls>
          <c:xVal>
            <c:numRef>
              <c:f>'Project Register'!$I$13</c:f>
              <c:numCache>
                <c:formatCode>0</c:formatCode>
                <c:ptCount val="1"/>
                <c:pt idx="0">
                  <c:v>1</c:v>
                </c:pt>
              </c:numCache>
            </c:numRef>
          </c:xVal>
          <c:yVal>
            <c:numRef>
              <c:f>'Project Register'!$H$13</c:f>
              <c:numCache>
                <c:formatCode>0</c:formatCode>
                <c:ptCount val="1"/>
                <c:pt idx="0">
                  <c:v>2</c:v>
                </c:pt>
              </c:numCache>
            </c:numRef>
          </c:yVal>
          <c:smooth val="0"/>
        </c:ser>
        <c:ser>
          <c:idx val="2"/>
          <c:order val="2"/>
          <c:tx>
            <c:strRef>
              <c:f>'Project Register'!$D$14</c:f>
              <c:strCache>
                <c:ptCount val="1"/>
                <c:pt idx="0">
                  <c:v>Project C</c:v>
                </c:pt>
              </c:strCache>
            </c:strRef>
          </c:tx>
          <c:spPr>
            <a:ln w="28575">
              <a:noFill/>
            </a:ln>
          </c:spPr>
          <c:marker>
            <c:symbol val="triangle"/>
            <c:size val="5"/>
            <c:spPr>
              <a:solidFill>
                <a:srgbClr val="FDD4B2"/>
              </a:solidFill>
              <a:ln>
                <a:solidFill>
                  <a:srgbClr val="FDD4B2"/>
                </a:solidFill>
                <a:prstDash val="solid"/>
              </a:ln>
            </c:spPr>
          </c:marker>
          <c:dLbls>
            <c:dLbl>
              <c:idx val="0"/>
              <c:layout>
                <c:manualLayout>
                  <c:x val="-5.5900621118012438E-2"/>
                  <c:y val="-3.062495566432576E-2"/>
                </c:manualLayout>
              </c:layout>
              <c:dLblPos val="r"/>
              <c:showLegendKey val="0"/>
              <c:showVal val="0"/>
              <c:showCatName val="0"/>
              <c:showSerName val="1"/>
              <c:showPercent val="0"/>
              <c:showBubbleSize val="0"/>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dLbls>
          <c:xVal>
            <c:numRef>
              <c:f>'Project Register'!$I$14</c:f>
              <c:numCache>
                <c:formatCode>0</c:formatCode>
                <c:ptCount val="1"/>
                <c:pt idx="0">
                  <c:v>2</c:v>
                </c:pt>
              </c:numCache>
            </c:numRef>
          </c:xVal>
          <c:yVal>
            <c:numRef>
              <c:f>'Project Register'!$H$14</c:f>
              <c:numCache>
                <c:formatCode>0</c:formatCode>
                <c:ptCount val="1"/>
                <c:pt idx="0">
                  <c:v>1</c:v>
                </c:pt>
              </c:numCache>
            </c:numRef>
          </c:yVal>
          <c:smooth val="0"/>
        </c:ser>
        <c:ser>
          <c:idx val="3"/>
          <c:order val="3"/>
          <c:tx>
            <c:strRef>
              <c:f>'Project Register'!$D$15</c:f>
              <c:strCache>
                <c:ptCount val="1"/>
                <c:pt idx="0">
                  <c:v>Project D</c:v>
                </c:pt>
              </c:strCache>
            </c:strRef>
          </c:tx>
          <c:spPr>
            <a:ln w="28575">
              <a:noFill/>
            </a:ln>
          </c:spPr>
          <c:marker>
            <c:symbol val="x"/>
            <c:size val="5"/>
            <c:spPr>
              <a:noFill/>
              <a:ln>
                <a:solidFill>
                  <a:srgbClr val="9D520E"/>
                </a:solidFill>
                <a:prstDash val="solid"/>
              </a:ln>
            </c:spPr>
          </c:marker>
          <c:dLbls>
            <c:dLbl>
              <c:idx val="0"/>
              <c:layout>
                <c:manualLayout>
                  <c:x val="-4.2097998619737786E-2"/>
                  <c:y val="5.0799638220898106E-2"/>
                </c:manualLayout>
              </c:layout>
              <c:dLblPos val="r"/>
              <c:showLegendKey val="0"/>
              <c:showVal val="0"/>
              <c:showCatName val="0"/>
              <c:showSerName val="1"/>
              <c:showPercent val="0"/>
              <c:showBubbleSize val="0"/>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dLbls>
          <c:xVal>
            <c:numRef>
              <c:f>'Project Register'!$I$15</c:f>
              <c:numCache>
                <c:formatCode>0</c:formatCode>
                <c:ptCount val="1"/>
                <c:pt idx="0">
                  <c:v>1</c:v>
                </c:pt>
              </c:numCache>
            </c:numRef>
          </c:xVal>
          <c:yVal>
            <c:numRef>
              <c:f>'Project Register'!$H$15</c:f>
              <c:numCache>
                <c:formatCode>0</c:formatCode>
                <c:ptCount val="1"/>
                <c:pt idx="0">
                  <c:v>3</c:v>
                </c:pt>
              </c:numCache>
            </c:numRef>
          </c:yVal>
          <c:smooth val="0"/>
        </c:ser>
        <c:ser>
          <c:idx val="4"/>
          <c:order val="4"/>
          <c:tx>
            <c:strRef>
              <c:f>'Project Register'!$D$16</c:f>
              <c:strCache>
                <c:ptCount val="1"/>
                <c:pt idx="0">
                  <c:v>Project E</c:v>
                </c:pt>
              </c:strCache>
            </c:strRef>
          </c:tx>
          <c:spPr>
            <a:ln w="28575">
              <a:noFill/>
            </a:ln>
          </c:spPr>
          <c:marker>
            <c:symbol val="star"/>
            <c:size val="5"/>
            <c:spPr>
              <a:noFill/>
              <a:ln>
                <a:solidFill>
                  <a:srgbClr val="808184"/>
                </a:solidFill>
                <a:prstDash val="solid"/>
              </a:ln>
            </c:spPr>
          </c:marker>
          <c:dLbls>
            <c:dLbl>
              <c:idx val="0"/>
              <c:layout>
                <c:manualLayout>
                  <c:x val="-3.4506556245686777E-2"/>
                  <c:y val="1.4200539121798965E-2"/>
                </c:manualLayout>
              </c:layout>
              <c:dLblPos val="r"/>
              <c:showLegendKey val="0"/>
              <c:showVal val="0"/>
              <c:showCatName val="0"/>
              <c:showSerName val="1"/>
              <c:showPercent val="0"/>
              <c:showBubbleSize val="0"/>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dLbls>
          <c:xVal>
            <c:numRef>
              <c:f>'Project Register'!$I$16</c:f>
              <c:numCache>
                <c:formatCode>0</c:formatCode>
                <c:ptCount val="1"/>
                <c:pt idx="0">
                  <c:v>3</c:v>
                </c:pt>
              </c:numCache>
            </c:numRef>
          </c:xVal>
          <c:yVal>
            <c:numRef>
              <c:f>'Project Register'!$H$16</c:f>
              <c:numCache>
                <c:formatCode>0</c:formatCode>
                <c:ptCount val="1"/>
                <c:pt idx="0">
                  <c:v>2</c:v>
                </c:pt>
              </c:numCache>
            </c:numRef>
          </c:yVal>
          <c:smooth val="0"/>
        </c:ser>
        <c:ser>
          <c:idx val="5"/>
          <c:order val="5"/>
          <c:tx>
            <c:strRef>
              <c:f>'Project Register'!$D$17</c:f>
              <c:strCache>
                <c:ptCount val="1"/>
                <c:pt idx="0">
                  <c:v>Project F</c:v>
                </c:pt>
              </c:strCache>
            </c:strRef>
          </c:tx>
          <c:spPr>
            <a:ln w="28575">
              <a:noFill/>
            </a:ln>
          </c:spPr>
          <c:marker>
            <c:symbol val="circle"/>
            <c:size val="5"/>
            <c:spPr>
              <a:solidFill>
                <a:srgbClr val="D9823F"/>
              </a:solidFill>
              <a:ln>
                <a:solidFill>
                  <a:srgbClr val="D9823F"/>
                </a:solidFill>
                <a:prstDash val="solid"/>
              </a:ln>
            </c:spPr>
          </c:marker>
          <c:dLbls>
            <c:dLbl>
              <c:idx val="0"/>
              <c:layout>
                <c:manualLayout>
                  <c:x val="-4.6238785369220145E-2"/>
                  <c:y val="5.2488827410087174E-2"/>
                </c:manualLayout>
              </c:layout>
              <c:dLblPos val="r"/>
              <c:showLegendKey val="0"/>
              <c:showVal val="0"/>
              <c:showCatName val="0"/>
              <c:showSerName val="1"/>
              <c:showPercent val="0"/>
              <c:showBubbleSize val="0"/>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dLbls>
          <c:xVal>
            <c:numRef>
              <c:f>'Project Register'!$I$17</c:f>
              <c:numCache>
                <c:formatCode>0</c:formatCode>
                <c:ptCount val="1"/>
                <c:pt idx="0">
                  <c:v>1</c:v>
                </c:pt>
              </c:numCache>
            </c:numRef>
          </c:xVal>
          <c:yVal>
            <c:numRef>
              <c:f>'Project Register'!$H$17</c:f>
              <c:numCache>
                <c:formatCode>0</c:formatCode>
                <c:ptCount val="1"/>
                <c:pt idx="0">
                  <c:v>1</c:v>
                </c:pt>
              </c:numCache>
            </c:numRef>
          </c:yVal>
          <c:smooth val="0"/>
        </c:ser>
        <c:ser>
          <c:idx val="6"/>
          <c:order val="6"/>
          <c:tx>
            <c:strRef>
              <c:f>'Project Register'!$D$18</c:f>
              <c:strCache>
                <c:ptCount val="1"/>
                <c:pt idx="0">
                  <c:v>Project G</c:v>
                </c:pt>
              </c:strCache>
            </c:strRef>
          </c:tx>
          <c:spPr>
            <a:ln w="28575">
              <a:noFill/>
            </a:ln>
          </c:spPr>
          <c:marker>
            <c:symbol val="plus"/>
            <c:size val="5"/>
            <c:spPr>
              <a:noFill/>
              <a:ln>
                <a:solidFill>
                  <a:srgbClr val="9D520E"/>
                </a:solidFill>
                <a:prstDash val="solid"/>
              </a:ln>
            </c:spPr>
          </c:marker>
          <c:dLbls>
            <c:dLbl>
              <c:idx val="0"/>
              <c:layout>
                <c:manualLayout>
                  <c:x val="-5.0034506556245709E-2"/>
                  <c:y val="4.3136305596935515E-2"/>
                </c:manualLayout>
              </c:layout>
              <c:dLblPos val="r"/>
              <c:showLegendKey val="0"/>
              <c:showVal val="0"/>
              <c:showCatName val="0"/>
              <c:showSerName val="1"/>
              <c:showPercent val="0"/>
              <c:showBubbleSize val="0"/>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dLbls>
          <c:xVal>
            <c:numRef>
              <c:f>'Project Register'!$I$18</c:f>
              <c:numCache>
                <c:formatCode>0</c:formatCode>
                <c:ptCount val="1"/>
                <c:pt idx="0">
                  <c:v>2</c:v>
                </c:pt>
              </c:numCache>
            </c:numRef>
          </c:xVal>
          <c:yVal>
            <c:numRef>
              <c:f>'Project Register'!$H$18</c:f>
              <c:numCache>
                <c:formatCode>0</c:formatCode>
                <c:ptCount val="1"/>
                <c:pt idx="0">
                  <c:v>3</c:v>
                </c:pt>
              </c:numCache>
            </c:numRef>
          </c:yVal>
          <c:smooth val="0"/>
        </c:ser>
        <c:ser>
          <c:idx val="7"/>
          <c:order val="7"/>
          <c:tx>
            <c:strRef>
              <c:f>'Project Register'!$D$19</c:f>
              <c:strCache>
                <c:ptCount val="1"/>
                <c:pt idx="0">
                  <c:v>Project H</c:v>
                </c:pt>
              </c:strCache>
            </c:strRef>
          </c:tx>
          <c:spPr>
            <a:ln w="28575">
              <a:noFill/>
            </a:ln>
          </c:spPr>
          <c:marker>
            <c:symbol val="dot"/>
            <c:size val="5"/>
            <c:spPr>
              <a:noFill/>
              <a:ln>
                <a:solidFill>
                  <a:srgbClr val="FFFFFF"/>
                </a:solidFill>
                <a:prstDash val="solid"/>
              </a:ln>
            </c:spPr>
          </c:marker>
          <c:dLbls>
            <c:dLbl>
              <c:idx val="0"/>
              <c:layout>
                <c:manualLayout>
                  <c:x val="-4.8806073153899267E-2"/>
                  <c:y val="3.6723061644321486E-2"/>
                </c:manualLayout>
              </c:layout>
              <c:dLblPos val="r"/>
              <c:showLegendKey val="0"/>
              <c:showVal val="0"/>
              <c:showCatName val="0"/>
              <c:showSerName val="1"/>
              <c:showPercent val="0"/>
              <c:showBubbleSize val="0"/>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dLbls>
          <c:xVal>
            <c:numRef>
              <c:f>'Project Register'!$I$19</c:f>
              <c:numCache>
                <c:formatCode>0</c:formatCode>
                <c:ptCount val="1"/>
                <c:pt idx="0">
                  <c:v>2</c:v>
                </c:pt>
              </c:numCache>
            </c:numRef>
          </c:xVal>
          <c:yVal>
            <c:numRef>
              <c:f>'Project Register'!$H$19</c:f>
              <c:numCache>
                <c:formatCode>0</c:formatCode>
                <c:ptCount val="1"/>
                <c:pt idx="0">
                  <c:v>2</c:v>
                </c:pt>
              </c:numCache>
            </c:numRef>
          </c:yVal>
          <c:smooth val="0"/>
        </c:ser>
        <c:ser>
          <c:idx val="8"/>
          <c:order val="8"/>
          <c:tx>
            <c:strRef>
              <c:f>'Project Register'!$D$20</c:f>
              <c:strCache>
                <c:ptCount val="1"/>
              </c:strCache>
            </c:strRef>
          </c:tx>
          <c:spPr>
            <a:ln w="28575">
              <a:noFill/>
            </a:ln>
          </c:spPr>
          <c:marker>
            <c:symbol val="dash"/>
            <c:size val="5"/>
            <c:spPr>
              <a:noFill/>
              <a:ln>
                <a:solidFill>
                  <a:srgbClr val="D9823F"/>
                </a:solidFill>
                <a:prstDash val="solid"/>
              </a:ln>
            </c:spPr>
          </c:marker>
          <c:dLbls>
            <c:dLbl>
              <c:idx val="0"/>
              <c:layout>
                <c:manualLayout>
                  <c:x val="-0.16701173222912361"/>
                  <c:y val="0.10282099028162021"/>
                </c:manualLayout>
              </c:layout>
              <c:dLblPos val="r"/>
              <c:showLegendKey val="0"/>
              <c:showVal val="0"/>
              <c:showCatName val="0"/>
              <c:showSerName val="1"/>
              <c:showPercent val="0"/>
              <c:showBubbleSize val="0"/>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dLbls>
          <c:xVal>
            <c:strRef>
              <c:f>'Project Register'!$I$20</c:f>
              <c:strCache>
                <c:ptCount val="1"/>
                <c:pt idx="0">
                  <c:v>NA</c:v>
                </c:pt>
              </c:strCache>
            </c:strRef>
          </c:xVal>
          <c:yVal>
            <c:numRef>
              <c:f>'Project Register'!$H$20</c:f>
              <c:numCache>
                <c:formatCode>0</c:formatCode>
                <c:ptCount val="1"/>
                <c:pt idx="0">
                  <c:v>0</c:v>
                </c:pt>
              </c:numCache>
            </c:numRef>
          </c:yVal>
          <c:smooth val="0"/>
        </c:ser>
        <c:ser>
          <c:idx val="9"/>
          <c:order val="9"/>
          <c:tx>
            <c:strRef>
              <c:f>'Project Register'!$D$21</c:f>
              <c:strCache>
                <c:ptCount val="1"/>
              </c:strCache>
            </c:strRef>
          </c:tx>
          <c:spPr>
            <a:ln w="28575">
              <a:noFill/>
            </a:ln>
          </c:spPr>
          <c:marker>
            <c:symbol val="diamond"/>
            <c:size val="5"/>
            <c:spPr>
              <a:solidFill>
                <a:srgbClr val="B2B2B2"/>
              </a:solidFill>
              <a:ln>
                <a:solidFill>
                  <a:srgbClr val="B2B2B2"/>
                </a:solidFill>
                <a:prstDash val="solid"/>
              </a:ln>
            </c:spPr>
          </c:marker>
          <c:dLbls>
            <c:dLbl>
              <c:idx val="0"/>
              <c:layout>
                <c:manualLayout>
                  <c:x val="-0.1003312629399586"/>
                  <c:y val="7.69200893807193E-2"/>
                </c:manualLayout>
              </c:layout>
              <c:dLblPos val="r"/>
              <c:showLegendKey val="0"/>
              <c:showVal val="0"/>
              <c:showCatName val="0"/>
              <c:showSerName val="1"/>
              <c:showPercent val="0"/>
              <c:showBubbleSize val="0"/>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dLbls>
          <c:xVal>
            <c:strRef>
              <c:f>'Project Register'!$I$21</c:f>
              <c:strCache>
                <c:ptCount val="1"/>
                <c:pt idx="0">
                  <c:v>NA</c:v>
                </c:pt>
              </c:strCache>
            </c:strRef>
          </c:xVal>
          <c:yVal>
            <c:numRef>
              <c:f>'Project Register'!$H$21</c:f>
              <c:numCache>
                <c:formatCode>0</c:formatCode>
                <c:ptCount val="1"/>
                <c:pt idx="0">
                  <c:v>0</c:v>
                </c:pt>
              </c:numCache>
            </c:numRef>
          </c:yVal>
          <c:smooth val="0"/>
        </c:ser>
        <c:ser>
          <c:idx val="10"/>
          <c:order val="10"/>
          <c:tx>
            <c:strRef>
              <c:f>'Project Register'!$D$22</c:f>
              <c:strCache>
                <c:ptCount val="1"/>
              </c:strCache>
            </c:strRef>
          </c:tx>
          <c:spPr>
            <a:ln w="28575">
              <a:noFill/>
            </a:ln>
          </c:spPr>
          <c:marker>
            <c:symbol val="square"/>
            <c:size val="5"/>
            <c:spPr>
              <a:solidFill>
                <a:srgbClr val="C0C0C0"/>
              </a:solidFill>
              <a:ln>
                <a:solidFill>
                  <a:srgbClr val="C0C0C0"/>
                </a:solidFill>
                <a:prstDash val="solid"/>
              </a:ln>
            </c:spPr>
          </c:marker>
          <c:dLbls>
            <c:dLbl>
              <c:idx val="0"/>
              <c:layout>
                <c:manualLayout>
                  <c:x val="-0.16982746721877146"/>
                  <c:y val="1.948765694828692E-2"/>
                </c:manualLayout>
              </c:layout>
              <c:dLblPos val="r"/>
              <c:showLegendKey val="0"/>
              <c:showVal val="0"/>
              <c:showCatName val="0"/>
              <c:showSerName val="1"/>
              <c:showPercent val="0"/>
              <c:showBubbleSize val="0"/>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dLbls>
          <c:xVal>
            <c:strRef>
              <c:f>'Project Register'!$I$22</c:f>
              <c:strCache>
                <c:ptCount val="1"/>
                <c:pt idx="0">
                  <c:v>NA</c:v>
                </c:pt>
              </c:strCache>
            </c:strRef>
          </c:xVal>
          <c:yVal>
            <c:numRef>
              <c:f>'Project Register'!$H$22</c:f>
              <c:numCache>
                <c:formatCode>0</c:formatCode>
                <c:ptCount val="1"/>
                <c:pt idx="0">
                  <c:v>0</c:v>
                </c:pt>
              </c:numCache>
            </c:numRef>
          </c:yVal>
          <c:smooth val="0"/>
        </c:ser>
        <c:ser>
          <c:idx val="11"/>
          <c:order val="11"/>
          <c:tx>
            <c:strRef>
              <c:f>'Project Register'!$D$23</c:f>
              <c:strCache>
                <c:ptCount val="1"/>
              </c:strCache>
            </c:strRef>
          </c:tx>
          <c:spPr>
            <a:ln w="28575">
              <a:noFill/>
            </a:ln>
          </c:spPr>
          <c:marker>
            <c:symbol val="triangle"/>
            <c:size val="5"/>
            <c:spPr>
              <a:solidFill>
                <a:srgbClr val="DDDDDD"/>
              </a:solidFill>
              <a:ln>
                <a:solidFill>
                  <a:srgbClr val="DDDDDD"/>
                </a:solidFill>
                <a:prstDash val="solid"/>
              </a:ln>
            </c:spPr>
          </c:marker>
          <c:dLbls>
            <c:dLbl>
              <c:idx val="0"/>
              <c:layout>
                <c:manualLayout>
                  <c:x val="-4.1752933057280901E-2"/>
                  <c:y val="-0.12240423494360508"/>
                </c:manualLayout>
              </c:layout>
              <c:dLblPos val="r"/>
              <c:showLegendKey val="0"/>
              <c:showVal val="0"/>
              <c:showCatName val="0"/>
              <c:showSerName val="1"/>
              <c:showPercent val="0"/>
              <c:showBubbleSize val="0"/>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dLbls>
          <c:xVal>
            <c:strRef>
              <c:f>'Project Register'!$I$23</c:f>
              <c:strCache>
                <c:ptCount val="1"/>
                <c:pt idx="0">
                  <c:v>NA</c:v>
                </c:pt>
              </c:strCache>
            </c:strRef>
          </c:xVal>
          <c:yVal>
            <c:numRef>
              <c:f>'Project Register'!$H$23</c:f>
              <c:numCache>
                <c:formatCode>0</c:formatCode>
                <c:ptCount val="1"/>
                <c:pt idx="0">
                  <c:v>0</c:v>
                </c:pt>
              </c:numCache>
            </c:numRef>
          </c:yVal>
          <c:smooth val="0"/>
        </c:ser>
        <c:ser>
          <c:idx val="12"/>
          <c:order val="12"/>
          <c:tx>
            <c:strRef>
              <c:f>'Project Register'!$D$24</c:f>
              <c:strCache>
                <c:ptCount val="1"/>
              </c:strCache>
            </c:strRef>
          </c:tx>
          <c:spPr>
            <a:ln w="28575">
              <a:noFill/>
            </a:ln>
          </c:spPr>
          <c:marker>
            <c:symbol val="x"/>
            <c:size val="5"/>
            <c:spPr>
              <a:noFill/>
              <a:ln>
                <a:solidFill>
                  <a:srgbClr val="969696"/>
                </a:solidFill>
                <a:prstDash val="solid"/>
              </a:ln>
            </c:spPr>
          </c:marker>
          <c:dLbls>
            <c:dLbl>
              <c:idx val="0"/>
              <c:layout>
                <c:manualLayout>
                  <c:x val="-0.29761899327801439"/>
                  <c:y val="9.4718557139817097E-2"/>
                </c:manualLayout>
              </c:layout>
              <c:dLblPos val="r"/>
              <c:showLegendKey val="0"/>
              <c:showVal val="0"/>
              <c:showCatName val="0"/>
              <c:showSerName val="1"/>
              <c:showPercent val="0"/>
              <c:showBubbleSize val="0"/>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dLbls>
          <c:xVal>
            <c:strRef>
              <c:f>'Project Register'!$I$24</c:f>
              <c:strCache>
                <c:ptCount val="1"/>
                <c:pt idx="0">
                  <c:v>NA</c:v>
                </c:pt>
              </c:strCache>
            </c:strRef>
          </c:xVal>
          <c:yVal>
            <c:numRef>
              <c:f>'Project Register'!$H$24</c:f>
              <c:numCache>
                <c:formatCode>0</c:formatCode>
                <c:ptCount val="1"/>
                <c:pt idx="0">
                  <c:v>0</c:v>
                </c:pt>
              </c:numCache>
            </c:numRef>
          </c:yVal>
          <c:smooth val="0"/>
        </c:ser>
        <c:ser>
          <c:idx val="13"/>
          <c:order val="13"/>
          <c:tx>
            <c:strRef>
              <c:f>'Project Register'!$D$25</c:f>
              <c:strCache>
                <c:ptCount val="1"/>
              </c:strCache>
            </c:strRef>
          </c:tx>
          <c:spPr>
            <a:ln w="28575">
              <a:noFill/>
            </a:ln>
          </c:spPr>
          <c:marker>
            <c:symbol val="star"/>
            <c:size val="5"/>
            <c:spPr>
              <a:noFill/>
              <a:ln>
                <a:solidFill>
                  <a:srgbClr val="FDD4B2"/>
                </a:solidFill>
                <a:prstDash val="solid"/>
              </a:ln>
            </c:spPr>
          </c:marker>
          <c:dLbls>
            <c:dLbl>
              <c:idx val="0"/>
              <c:layout>
                <c:manualLayout>
                  <c:x val="7.7294685990338202E-2"/>
                  <c:y val="6.8243243243243171E-2"/>
                </c:manualLayout>
              </c:layout>
              <c:spPr>
                <a:noFill/>
                <a:ln w="25400">
                  <a:noFill/>
                </a:ln>
              </c:spPr>
              <c:txPr>
                <a:bodyPr/>
                <a:lstStyle/>
                <a:p>
                  <a:pPr>
                    <a:defRPr sz="14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dLbl>
            <c:spPr>
              <a:noFill/>
              <a:ln w="25400">
                <a:noFill/>
              </a:ln>
            </c:spPr>
            <c:txPr>
              <a:bodyPr/>
              <a:lstStyle/>
              <a:p>
                <a:pPr>
                  <a:defRPr sz="16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dLbls>
          <c:xVal>
            <c:strRef>
              <c:f>'Project Register'!$I$25</c:f>
              <c:strCache>
                <c:ptCount val="1"/>
                <c:pt idx="0">
                  <c:v>NA</c:v>
                </c:pt>
              </c:strCache>
            </c:strRef>
          </c:xVal>
          <c:yVal>
            <c:numRef>
              <c:f>'Project Register'!$H$25</c:f>
              <c:numCache>
                <c:formatCode>0</c:formatCode>
                <c:ptCount val="1"/>
                <c:pt idx="0">
                  <c:v>0</c:v>
                </c:pt>
              </c:numCache>
            </c:numRef>
          </c:yVal>
          <c:smooth val="0"/>
        </c:ser>
        <c:ser>
          <c:idx val="14"/>
          <c:order val="14"/>
          <c:tx>
            <c:strRef>
              <c:f>'Project Register'!$D$26</c:f>
              <c:strCache>
                <c:ptCount val="1"/>
              </c:strCache>
            </c:strRef>
          </c:tx>
          <c:spPr>
            <a:ln w="28575">
              <a:noFill/>
            </a:ln>
          </c:spPr>
          <c:marker>
            <c:symbol val="circle"/>
            <c:size val="5"/>
            <c:spPr>
              <a:solidFill>
                <a:srgbClr val="808080"/>
              </a:solidFill>
              <a:ln>
                <a:solidFill>
                  <a:srgbClr val="808080"/>
                </a:solidFill>
                <a:prstDash val="solid"/>
              </a:ln>
            </c:spPr>
          </c:marker>
          <c:dLbls>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dLbls>
          <c:xVal>
            <c:strRef>
              <c:f>'Project Register'!$I$26</c:f>
              <c:strCache>
                <c:ptCount val="1"/>
                <c:pt idx="0">
                  <c:v>NA</c:v>
                </c:pt>
              </c:strCache>
            </c:strRef>
          </c:xVal>
          <c:yVal>
            <c:numRef>
              <c:f>'Project Register'!$H$26</c:f>
              <c:numCache>
                <c:formatCode>0</c:formatCode>
                <c:ptCount val="1"/>
                <c:pt idx="0">
                  <c:v>0</c:v>
                </c:pt>
              </c:numCache>
            </c:numRef>
          </c:yVal>
          <c:smooth val="0"/>
        </c:ser>
        <c:ser>
          <c:idx val="15"/>
          <c:order val="15"/>
          <c:tx>
            <c:strRef>
              <c:f>'Project Register'!$D$27</c:f>
              <c:strCache>
                <c:ptCount val="1"/>
              </c:strCache>
            </c:strRef>
          </c:tx>
          <c:spPr>
            <a:ln w="28575">
              <a:noFill/>
            </a:ln>
          </c:spPr>
          <c:marker>
            <c:symbol val="plus"/>
            <c:size val="5"/>
            <c:spPr>
              <a:noFill/>
              <a:ln>
                <a:solidFill>
                  <a:srgbClr val="EAEAEA"/>
                </a:solidFill>
                <a:prstDash val="solid"/>
              </a:ln>
            </c:spPr>
          </c:marker>
          <c:dLbls>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dLbls>
          <c:xVal>
            <c:strRef>
              <c:f>'Project Register'!$I$27</c:f>
              <c:strCache>
                <c:ptCount val="1"/>
                <c:pt idx="0">
                  <c:v>NA</c:v>
                </c:pt>
              </c:strCache>
            </c:strRef>
          </c:xVal>
          <c:yVal>
            <c:numRef>
              <c:f>'Project Register'!$H$27</c:f>
              <c:numCache>
                <c:formatCode>0</c:formatCode>
                <c:ptCount val="1"/>
                <c:pt idx="0">
                  <c:v>0</c:v>
                </c:pt>
              </c:numCache>
            </c:numRef>
          </c:yVal>
          <c:smooth val="0"/>
        </c:ser>
        <c:ser>
          <c:idx val="16"/>
          <c:order val="16"/>
          <c:tx>
            <c:strRef>
              <c:f>'Project Register'!$D$28</c:f>
              <c:strCache>
                <c:ptCount val="1"/>
              </c:strCache>
            </c:strRef>
          </c:tx>
          <c:spPr>
            <a:ln w="28575">
              <a:noFill/>
            </a:ln>
          </c:spPr>
          <c:marker>
            <c:symbol val="dot"/>
            <c:size val="5"/>
            <c:spPr>
              <a:noFill/>
              <a:ln>
                <a:solidFill>
                  <a:srgbClr val="3366FF"/>
                </a:solidFill>
                <a:prstDash val="solid"/>
              </a:ln>
            </c:spPr>
          </c:marker>
          <c:dLbls>
            <c:dLbl>
              <c:idx val="0"/>
              <c:layout>
                <c:manualLayout>
                  <c:x val="-3.4782608695652553E-3"/>
                  <c:y val="0.20789423281549285"/>
                </c:manualLayout>
              </c:layout>
              <c:dLblPos val="r"/>
              <c:showLegendKey val="0"/>
              <c:showVal val="0"/>
              <c:showCatName val="0"/>
              <c:showSerName val="1"/>
              <c:showPercent val="0"/>
              <c:showBubbleSize val="0"/>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dLbls>
          <c:xVal>
            <c:strRef>
              <c:f>'Project Register'!$I$28</c:f>
              <c:strCache>
                <c:ptCount val="1"/>
                <c:pt idx="0">
                  <c:v>NA</c:v>
                </c:pt>
              </c:strCache>
            </c:strRef>
          </c:xVal>
          <c:yVal>
            <c:numRef>
              <c:f>'Project Register'!$H$28</c:f>
              <c:numCache>
                <c:formatCode>0</c:formatCode>
                <c:ptCount val="1"/>
                <c:pt idx="0">
                  <c:v>0</c:v>
                </c:pt>
              </c:numCache>
            </c:numRef>
          </c:yVal>
          <c:smooth val="0"/>
        </c:ser>
        <c:ser>
          <c:idx val="17"/>
          <c:order val="17"/>
          <c:tx>
            <c:strRef>
              <c:f>'Project Register'!$D$29</c:f>
              <c:strCache>
                <c:ptCount val="1"/>
              </c:strCache>
            </c:strRef>
          </c:tx>
          <c:spPr>
            <a:ln w="28575">
              <a:noFill/>
            </a:ln>
          </c:spPr>
          <c:marker>
            <c:symbol val="dash"/>
            <c:size val="5"/>
            <c:spPr>
              <a:noFill/>
              <a:ln>
                <a:solidFill>
                  <a:srgbClr val="33CCCC"/>
                </a:solidFill>
                <a:prstDash val="solid"/>
              </a:ln>
            </c:spPr>
          </c:marker>
          <c:dLbls>
            <c:dLbl>
              <c:idx val="0"/>
              <c:layout>
                <c:manualLayout>
                  <c:x val="0.10420979986197389"/>
                  <c:y val="-6.7100092218202428E-2"/>
                </c:manualLayout>
              </c:layout>
              <c:dLblPos val="r"/>
              <c:showLegendKey val="0"/>
              <c:showVal val="0"/>
              <c:showCatName val="0"/>
              <c:showSerName val="1"/>
              <c:showPercent val="0"/>
              <c:showBubbleSize val="0"/>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dLbls>
          <c:xVal>
            <c:strRef>
              <c:f>'Project Register'!$I$29</c:f>
              <c:strCache>
                <c:ptCount val="1"/>
                <c:pt idx="0">
                  <c:v>NA</c:v>
                </c:pt>
              </c:strCache>
            </c:strRef>
          </c:xVal>
          <c:yVal>
            <c:numRef>
              <c:f>'Project Register'!$H$29</c:f>
              <c:numCache>
                <c:formatCode>0</c:formatCode>
                <c:ptCount val="1"/>
                <c:pt idx="0">
                  <c:v>0</c:v>
                </c:pt>
              </c:numCache>
            </c:numRef>
          </c:yVal>
          <c:smooth val="0"/>
        </c:ser>
        <c:ser>
          <c:idx val="18"/>
          <c:order val="18"/>
          <c:tx>
            <c:strRef>
              <c:f>'Project Register'!$D$30</c:f>
              <c:strCache>
                <c:ptCount val="1"/>
              </c:strCache>
            </c:strRef>
          </c:tx>
          <c:spPr>
            <a:ln w="28575">
              <a:noFill/>
            </a:ln>
          </c:spPr>
          <c:marker>
            <c:symbol val="diamond"/>
            <c:size val="5"/>
            <c:spPr>
              <a:solidFill>
                <a:srgbClr val="99CC00"/>
              </a:solidFill>
              <a:ln>
                <a:solidFill>
                  <a:srgbClr val="99CC00"/>
                </a:solidFill>
                <a:prstDash val="solid"/>
              </a:ln>
            </c:spPr>
          </c:marker>
          <c:dLbls>
            <c:dLbl>
              <c:idx val="0"/>
              <c:layout>
                <c:manualLayout>
                  <c:x val="-0.33885438233264364"/>
                  <c:y val="0.15721855713981711"/>
                </c:manualLayout>
              </c:layout>
              <c:spPr>
                <a:noFill/>
                <a:ln w="25400">
                  <a:noFill/>
                </a:ln>
              </c:spPr>
              <c:txPr>
                <a:bodyPr/>
                <a:lstStyle/>
                <a:p>
                  <a:pPr>
                    <a:defRPr sz="12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dLbl>
            <c:spPr>
              <a:noFill/>
              <a:ln w="25400">
                <a:noFill/>
              </a:ln>
            </c:spPr>
            <c:txPr>
              <a:bodyPr/>
              <a:lstStyle/>
              <a:p>
                <a:pPr>
                  <a:defRPr sz="16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dLbls>
          <c:xVal>
            <c:strRef>
              <c:f>'Project Register'!$I$30</c:f>
              <c:strCache>
                <c:ptCount val="1"/>
                <c:pt idx="0">
                  <c:v>NA</c:v>
                </c:pt>
              </c:strCache>
            </c:strRef>
          </c:xVal>
          <c:yVal>
            <c:numRef>
              <c:f>'Project Register'!$H$30</c:f>
              <c:numCache>
                <c:formatCode>0</c:formatCode>
                <c:ptCount val="1"/>
                <c:pt idx="0">
                  <c:v>0</c:v>
                </c:pt>
              </c:numCache>
            </c:numRef>
          </c:yVal>
          <c:smooth val="0"/>
        </c:ser>
        <c:dLbls>
          <c:showLegendKey val="0"/>
          <c:showVal val="0"/>
          <c:showCatName val="0"/>
          <c:showSerName val="1"/>
          <c:showPercent val="0"/>
          <c:showBubbleSize val="0"/>
        </c:dLbls>
        <c:axId val="133391488"/>
        <c:axId val="133393408"/>
      </c:scatterChart>
      <c:valAx>
        <c:axId val="133391488"/>
        <c:scaling>
          <c:orientation val="minMax"/>
          <c:max val="3"/>
        </c:scaling>
        <c:delete val="0"/>
        <c:axPos val="b"/>
        <c:majorGridlines>
          <c:spPr>
            <a:ln w="3175">
              <a:solidFill>
                <a:srgbClr val="000000"/>
              </a:solidFill>
              <a:prstDash val="solid"/>
            </a:ln>
          </c:spPr>
        </c:majorGridlines>
        <c:title>
          <c:tx>
            <c:rich>
              <a:bodyPr/>
              <a:lstStyle/>
              <a:p>
                <a:pPr>
                  <a:defRPr sz="1600" b="0" i="0" u="none" strike="noStrike" baseline="0">
                    <a:solidFill>
                      <a:srgbClr val="000000"/>
                    </a:solidFill>
                    <a:latin typeface="Arial"/>
                    <a:ea typeface="Arial"/>
                    <a:cs typeface="Arial"/>
                  </a:defRPr>
                </a:pPr>
                <a:r>
                  <a:rPr lang="en-AU"/>
                  <a:t>Cost/ Effort </a:t>
                </a:r>
              </a:p>
            </c:rich>
          </c:tx>
          <c:layout>
            <c:manualLayout>
              <c:xMode val="edge"/>
              <c:yMode val="edge"/>
              <c:x val="0.47308490065684794"/>
              <c:y val="0.918918885139357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133393408"/>
        <c:crosses val="autoZero"/>
        <c:crossBetween val="midCat"/>
        <c:majorUnit val="1.5"/>
      </c:valAx>
      <c:valAx>
        <c:axId val="133393408"/>
        <c:scaling>
          <c:orientation val="minMax"/>
          <c:max val="3"/>
        </c:scaling>
        <c:delete val="0"/>
        <c:axPos val="l"/>
        <c:majorGridlines>
          <c:spPr>
            <a:ln w="3175">
              <a:solidFill>
                <a:srgbClr val="000000"/>
              </a:solidFill>
              <a:prstDash val="solid"/>
            </a:ln>
          </c:spPr>
        </c:majorGridlines>
        <c:title>
          <c:tx>
            <c:rich>
              <a:bodyPr/>
              <a:lstStyle/>
              <a:p>
                <a:pPr>
                  <a:defRPr sz="1600" b="0" i="0" u="none" strike="noStrike" baseline="0">
                    <a:solidFill>
                      <a:srgbClr val="000000"/>
                    </a:solidFill>
                    <a:latin typeface="Arial"/>
                    <a:ea typeface="Arial"/>
                    <a:cs typeface="Arial"/>
                  </a:defRPr>
                </a:pPr>
                <a:r>
                  <a:rPr lang="en-AU"/>
                  <a:t>Savings/ Benefit</a:t>
                </a:r>
              </a:p>
            </c:rich>
          </c:tx>
          <c:layout>
            <c:manualLayout>
              <c:xMode val="edge"/>
              <c:yMode val="edge"/>
              <c:x val="1.1387213903961487E-2"/>
              <c:y val="0.3581080936311532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133391488"/>
        <c:crosses val="autoZero"/>
        <c:crossBetween val="midCat"/>
        <c:majorUnit val="1.5"/>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6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25" b="1" i="0" u="none" strike="noStrike" baseline="0">
                <a:solidFill>
                  <a:srgbClr val="000000"/>
                </a:solidFill>
                <a:latin typeface="Arial"/>
                <a:ea typeface="Arial"/>
                <a:cs typeface="Arial"/>
              </a:defRPr>
            </a:pPr>
            <a:r>
              <a:rPr lang="en-AU"/>
              <a:t> Project</a:t>
            </a:r>
            <a:r>
              <a:rPr lang="en-AU" baseline="0"/>
              <a:t> Name - Cashflow</a:t>
            </a:r>
            <a:endParaRPr lang="en-AU"/>
          </a:p>
        </c:rich>
      </c:tx>
      <c:layout>
        <c:manualLayout>
          <c:xMode val="edge"/>
          <c:yMode val="edge"/>
          <c:x val="0.37988860767404076"/>
          <c:y val="3.0805678086050763E-2"/>
        </c:manualLayout>
      </c:layout>
      <c:overlay val="0"/>
      <c:spPr>
        <a:noFill/>
        <a:ln w="25400">
          <a:noFill/>
        </a:ln>
      </c:spPr>
    </c:title>
    <c:autoTitleDeleted val="0"/>
    <c:plotArea>
      <c:layout>
        <c:manualLayout>
          <c:layoutTarget val="inner"/>
          <c:xMode val="edge"/>
          <c:yMode val="edge"/>
          <c:x val="0.14711372780796078"/>
          <c:y val="0.22511848341232243"/>
          <c:w val="0.83985178786569981"/>
          <c:h val="0.62796208530805686"/>
        </c:manualLayout>
      </c:layout>
      <c:barChart>
        <c:barDir val="col"/>
        <c:grouping val="clustered"/>
        <c:varyColors val="0"/>
        <c:ser>
          <c:idx val="0"/>
          <c:order val="0"/>
          <c:tx>
            <c:v>Cash flow</c:v>
          </c:tx>
          <c:spPr>
            <a:solidFill>
              <a:srgbClr val="DD6225"/>
            </a:solidFill>
            <a:ln w="12700">
              <a:solidFill>
                <a:srgbClr val="000000"/>
              </a:solidFill>
              <a:prstDash val="solid"/>
            </a:ln>
          </c:spPr>
          <c:invertIfNegative val="0"/>
          <c:cat>
            <c:numRef>
              <c:f>'Project Evaluation'!$B$4:$L$4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'Project Evaluation'!$B$21:$L$21</c:f>
              <c:numCache>
                <c:formatCode>_-"$"* #,##0_-;\-"$"* #,##0_-;_-"$"* "-"??_-;_-@_-</c:formatCode>
                <c:ptCount val="11"/>
                <c:pt idx="0">
                  <c:v>-413250</c:v>
                </c:pt>
                <c:pt idx="1">
                  <c:v>-265750</c:v>
                </c:pt>
                <c:pt idx="2">
                  <c:v>-106187.5</c:v>
                </c:pt>
                <c:pt idx="3">
                  <c:v>52364.0625</c:v>
                </c:pt>
                <c:pt idx="4">
                  <c:v>220004.4140625</c:v>
                </c:pt>
                <c:pt idx="5">
                  <c:v>416835.7744140625</c:v>
                </c:pt>
                <c:pt idx="6">
                  <c:v>592962.91877441411</c:v>
                </c:pt>
                <c:pt idx="7">
                  <c:v>768493.24174377439</c:v>
                </c:pt>
                <c:pt idx="8">
                  <c:v>953536.82278736867</c:v>
                </c:pt>
                <c:pt idx="9">
                  <c:v>1143206.4933570528</c:v>
                </c:pt>
                <c:pt idx="10">
                  <c:v>1337617.905690979</c:v>
                </c:pt>
              </c:numCache>
            </c:numRef>
          </c:val>
        </c:ser>
        <c:dLbls>
          <c:showLegendKey val="0"/>
          <c:showVal val="0"/>
          <c:showCatName val="0"/>
          <c:showSerName val="0"/>
          <c:showPercent val="0"/>
          <c:showBubbleSize val="0"/>
        </c:dLbls>
        <c:gapWidth val="150"/>
        <c:axId val="119837440"/>
        <c:axId val="119838976"/>
      </c:barChart>
      <c:catAx>
        <c:axId val="119837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en-US"/>
          </a:p>
        </c:txPr>
        <c:crossAx val="119838976"/>
        <c:crosses val="autoZero"/>
        <c:auto val="1"/>
        <c:lblAlgn val="ctr"/>
        <c:lblOffset val="100"/>
        <c:tickMarkSkip val="1"/>
        <c:noMultiLvlLbl val="0"/>
      </c:catAx>
      <c:valAx>
        <c:axId val="119838976"/>
        <c:scaling>
          <c:orientation val="minMax"/>
        </c:scaling>
        <c:delete val="0"/>
        <c:axPos val="l"/>
        <c:majorGridlines>
          <c:spPr>
            <a:ln w="3175">
              <a:solidFill>
                <a:srgbClr val="000000"/>
              </a:solidFill>
              <a:prstDash val="solid"/>
            </a:ln>
          </c:spPr>
        </c:majorGridlines>
        <c:numFmt formatCode="_-&quot;$&quot;* #,##0_-;\-&quot;$&quot;* #,##0_-;_-&quot;$&quot;* &quot;-&quot;??_-;_-@_-" sourceLinked="1"/>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119837440"/>
        <c:crosses val="autoZero"/>
        <c:crossBetween val="midCat"/>
      </c:valAx>
      <c:dTable>
        <c:showHorzBorder val="1"/>
        <c:showVertBorder val="1"/>
        <c:showOutline val="1"/>
        <c:showKeys val="1"/>
        <c:spPr>
          <a:ln w="3175">
            <a:solidFill>
              <a:srgbClr val="000000"/>
            </a:solidFill>
            <a:prstDash val="solid"/>
          </a:ln>
        </c:spPr>
        <c:txPr>
          <a:bodyPr/>
          <a:lstStyle/>
          <a:p>
            <a:pPr rtl="0">
              <a:defRPr sz="1025"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tabColor indexed="14"/>
  </sheetPr>
  <sheetViews>
    <sheetView zoomScale="102"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9</xdr:col>
      <xdr:colOff>400050</xdr:colOff>
      <xdr:row>0</xdr:row>
      <xdr:rowOff>104775</xdr:rowOff>
    </xdr:from>
    <xdr:to>
      <xdr:col>12</xdr:col>
      <xdr:colOff>28575</xdr:colOff>
      <xdr:row>7</xdr:row>
      <xdr:rowOff>57150</xdr:rowOff>
    </xdr:to>
    <xdr:pic>
      <xdr:nvPicPr>
        <xdr:cNvPr id="5136" name="Picture 3" descr="MSA_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86825" y="104775"/>
          <a:ext cx="14573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1266824</xdr:colOff>
      <xdr:row>32</xdr:row>
      <xdr:rowOff>30956</xdr:rowOff>
    </xdr:from>
    <xdr:to>
      <xdr:col>8</xdr:col>
      <xdr:colOff>2224287</xdr:colOff>
      <xdr:row>34</xdr:row>
      <xdr:rowOff>57150</xdr:rowOff>
    </xdr:to>
    <xdr:pic>
      <xdr:nvPicPr>
        <xdr:cNvPr id="4" name="Picture 3" descr="Description: logo_and_tex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43624" y="5888831"/>
          <a:ext cx="957463" cy="540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16838" cy="562161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0.25066</cdr:x>
      <cdr:y>0.29963</cdr:y>
    </cdr:from>
    <cdr:to>
      <cdr:x>0.35911</cdr:x>
      <cdr:y>0.34753</cdr:y>
    </cdr:to>
    <cdr:sp macro="" textlink="">
      <cdr:nvSpPr>
        <cdr:cNvPr id="8195" name="Text Box 3"/>
        <cdr:cNvSpPr txBox="1">
          <a:spLocks xmlns:a="http://schemas.openxmlformats.org/drawingml/2006/main" noChangeArrowheads="1"/>
        </cdr:cNvSpPr>
      </cdr:nvSpPr>
      <cdr:spPr bwMode="auto">
        <a:xfrm xmlns:a="http://schemas.openxmlformats.org/drawingml/2006/main">
          <a:off x="2303973" y="1678138"/>
          <a:ext cx="996876" cy="2682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27432" tIns="32004" rIns="0" bIns="0" anchor="t" upright="1">
          <a:spAutoFit/>
        </a:bodyPr>
        <a:lstStyle xmlns:a="http://schemas.openxmlformats.org/drawingml/2006/main"/>
        <a:p xmlns:a="http://schemas.openxmlformats.org/drawingml/2006/main">
          <a:pPr algn="l" rtl="0">
            <a:defRPr sz="1000"/>
          </a:pPr>
          <a:r>
            <a:rPr lang="en-AU" sz="1600" b="1" i="1" u="none" strike="noStrike" baseline="0">
              <a:solidFill>
                <a:srgbClr val="008000"/>
              </a:solidFill>
              <a:latin typeface="Arial"/>
              <a:cs typeface="Arial"/>
            </a:rPr>
            <a:t>Quick win</a:t>
          </a:r>
        </a:p>
      </cdr:txBody>
    </cdr:sp>
  </cdr:relSizeAnchor>
  <cdr:relSizeAnchor xmlns:cdr="http://schemas.openxmlformats.org/drawingml/2006/chartDrawing">
    <cdr:from>
      <cdr:x>0.64645</cdr:x>
      <cdr:y>0.2875</cdr:y>
    </cdr:from>
    <cdr:to>
      <cdr:x>0.88894</cdr:x>
      <cdr:y>0.3354</cdr:y>
    </cdr:to>
    <cdr:sp macro="" textlink="">
      <cdr:nvSpPr>
        <cdr:cNvPr id="8196" name="Text Box 4"/>
        <cdr:cNvSpPr txBox="1">
          <a:spLocks xmlns:a="http://schemas.openxmlformats.org/drawingml/2006/main" noChangeArrowheads="1"/>
        </cdr:cNvSpPr>
      </cdr:nvSpPr>
      <cdr:spPr bwMode="auto">
        <a:xfrm xmlns:a="http://schemas.openxmlformats.org/drawingml/2006/main">
          <a:off x="5941926" y="1610201"/>
          <a:ext cx="2228880" cy="2682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27432" tIns="32004" rIns="0" bIns="0" anchor="t" upright="1">
          <a:spAutoFit/>
        </a:bodyPr>
        <a:lstStyle xmlns:a="http://schemas.openxmlformats.org/drawingml/2006/main"/>
        <a:p xmlns:a="http://schemas.openxmlformats.org/drawingml/2006/main">
          <a:pPr algn="l" rtl="0">
            <a:defRPr sz="1000"/>
          </a:pPr>
          <a:r>
            <a:rPr lang="en-AU" sz="1600" b="1" i="1" u="none" strike="noStrike" baseline="0">
              <a:solidFill>
                <a:srgbClr val="000080"/>
              </a:solidFill>
              <a:latin typeface="Arial"/>
              <a:cs typeface="Arial"/>
            </a:rPr>
            <a:t>Needs further analysis</a:t>
          </a:r>
        </a:p>
      </cdr:txBody>
    </cdr:sp>
  </cdr:relSizeAnchor>
  <cdr:relSizeAnchor xmlns:cdr="http://schemas.openxmlformats.org/drawingml/2006/chartDrawing">
    <cdr:from>
      <cdr:x>0.6465</cdr:x>
      <cdr:y>0.6145</cdr:y>
    </cdr:from>
    <cdr:to>
      <cdr:x>0.87896</cdr:x>
      <cdr:y>0.6624</cdr:y>
    </cdr:to>
    <cdr:sp macro="" textlink="">
      <cdr:nvSpPr>
        <cdr:cNvPr id="8197" name="Text Box 5"/>
        <cdr:cNvSpPr txBox="1">
          <a:spLocks xmlns:a="http://schemas.openxmlformats.org/drawingml/2006/main" noChangeArrowheads="1"/>
        </cdr:cNvSpPr>
      </cdr:nvSpPr>
      <cdr:spPr bwMode="auto">
        <a:xfrm xmlns:a="http://schemas.openxmlformats.org/drawingml/2006/main">
          <a:off x="5942386" y="3441630"/>
          <a:ext cx="2136675" cy="2682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27432" tIns="32004" rIns="0" bIns="0" anchor="t" upright="1">
          <a:spAutoFit/>
        </a:bodyPr>
        <a:lstStyle xmlns:a="http://schemas.openxmlformats.org/drawingml/2006/main"/>
        <a:p xmlns:a="http://schemas.openxmlformats.org/drawingml/2006/main">
          <a:pPr algn="l" rtl="0">
            <a:defRPr sz="1000"/>
          </a:pPr>
          <a:r>
            <a:rPr lang="en-AU" sz="1600" b="1" i="1" u="none" strike="noStrike" baseline="0">
              <a:solidFill>
                <a:srgbClr val="FF0000"/>
              </a:solidFill>
              <a:latin typeface="Arial"/>
              <a:cs typeface="Arial"/>
            </a:rPr>
            <a:t>Do not pursue further</a:t>
          </a:r>
        </a:p>
      </cdr:txBody>
    </cdr:sp>
  </cdr:relSizeAnchor>
  <cdr:relSizeAnchor xmlns:cdr="http://schemas.openxmlformats.org/drawingml/2006/chartDrawing">
    <cdr:from>
      <cdr:x>0.20031</cdr:x>
      <cdr:y>0.57997</cdr:y>
    </cdr:from>
    <cdr:to>
      <cdr:x>0.42784</cdr:x>
      <cdr:y>0.62787</cdr:y>
    </cdr:to>
    <cdr:sp macro="" textlink="">
      <cdr:nvSpPr>
        <cdr:cNvPr id="8198" name="Text Box 6"/>
        <cdr:cNvSpPr txBox="1">
          <a:spLocks xmlns:a="http://schemas.openxmlformats.org/drawingml/2006/main" noChangeArrowheads="1"/>
        </cdr:cNvSpPr>
      </cdr:nvSpPr>
      <cdr:spPr bwMode="auto">
        <a:xfrm xmlns:a="http://schemas.openxmlformats.org/drawingml/2006/main">
          <a:off x="1841174" y="3248238"/>
          <a:ext cx="2091342" cy="2682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27432" tIns="32004" rIns="0" bIns="0" anchor="t" upright="1">
          <a:spAutoFit/>
        </a:bodyPr>
        <a:lstStyle xmlns:a="http://schemas.openxmlformats.org/drawingml/2006/main"/>
        <a:p xmlns:a="http://schemas.openxmlformats.org/drawingml/2006/main">
          <a:pPr algn="l" rtl="0">
            <a:defRPr sz="1000"/>
          </a:pPr>
          <a:r>
            <a:rPr lang="en-AU" sz="1600" b="1" i="1" u="none" strike="noStrike" baseline="0">
              <a:solidFill>
                <a:srgbClr val="FF9900"/>
              </a:solidFill>
              <a:latin typeface="Arial"/>
              <a:cs typeface="Arial"/>
            </a:rPr>
            <a:t>Low cost, low impact</a:t>
          </a:r>
        </a:p>
      </cdr:txBody>
    </cdr:sp>
  </cdr:relSizeAnchor>
  <cdr:relSizeAnchor xmlns:cdr="http://schemas.openxmlformats.org/drawingml/2006/chartDrawing">
    <cdr:from>
      <cdr:x>0.06325</cdr:x>
      <cdr:y>0.84675</cdr:y>
    </cdr:from>
    <cdr:to>
      <cdr:x>0.10722</cdr:x>
      <cdr:y>0.89465</cdr:y>
    </cdr:to>
    <cdr:sp macro="" textlink="">
      <cdr:nvSpPr>
        <cdr:cNvPr id="8199" name="Text Box 7"/>
        <cdr:cNvSpPr txBox="1">
          <a:spLocks xmlns:a="http://schemas.openxmlformats.org/drawingml/2006/main" noChangeArrowheads="1"/>
        </cdr:cNvSpPr>
      </cdr:nvSpPr>
      <cdr:spPr bwMode="auto">
        <a:xfrm xmlns:a="http://schemas.openxmlformats.org/drawingml/2006/main">
          <a:off x="581370" y="4742393"/>
          <a:ext cx="404150" cy="26827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none" lIns="27432" tIns="32004" rIns="0" bIns="0" anchor="t" upright="1">
          <a:spAutoFit/>
        </a:bodyPr>
        <a:lstStyle xmlns:a="http://schemas.openxmlformats.org/drawingml/2006/main"/>
        <a:p xmlns:a="http://schemas.openxmlformats.org/drawingml/2006/main">
          <a:pPr algn="l" rtl="0">
            <a:defRPr sz="1000"/>
          </a:pPr>
          <a:r>
            <a:rPr lang="en-AU" sz="1600" b="0" i="0" u="none" strike="noStrike" baseline="0">
              <a:solidFill>
                <a:srgbClr val="000000"/>
              </a:solidFill>
              <a:latin typeface="Arial"/>
              <a:cs typeface="Arial"/>
            </a:rPr>
            <a:t>Low</a:t>
          </a:r>
        </a:p>
      </cdr:txBody>
    </cdr:sp>
  </cdr:relSizeAnchor>
  <cdr:relSizeAnchor xmlns:cdr="http://schemas.openxmlformats.org/drawingml/2006/chartDrawing">
    <cdr:from>
      <cdr:x>0.04675</cdr:x>
      <cdr:y>0.76625</cdr:y>
    </cdr:from>
    <cdr:to>
      <cdr:x>0.07543</cdr:x>
      <cdr:y>0.83923</cdr:y>
    </cdr:to>
    <cdr:sp macro="" textlink="">
      <cdr:nvSpPr>
        <cdr:cNvPr id="8200" name="Text Box 8"/>
        <cdr:cNvSpPr txBox="1">
          <a:spLocks xmlns:a="http://schemas.openxmlformats.org/drawingml/2006/main" noChangeArrowheads="1"/>
        </cdr:cNvSpPr>
      </cdr:nvSpPr>
      <cdr:spPr bwMode="auto">
        <a:xfrm xmlns:a="http://schemas.openxmlformats.org/drawingml/2006/main">
          <a:off x="429708" y="4291536"/>
          <a:ext cx="263662" cy="40876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vert270" wrap="none" lIns="27432" tIns="32004" rIns="0" bIns="0" anchor="t" upright="1">
          <a:spAutoFit/>
        </a:bodyPr>
        <a:lstStyle xmlns:a="http://schemas.openxmlformats.org/drawingml/2006/main"/>
        <a:p xmlns:a="http://schemas.openxmlformats.org/drawingml/2006/main">
          <a:pPr algn="r" rtl="0">
            <a:defRPr sz="1000"/>
          </a:pPr>
          <a:r>
            <a:rPr lang="en-AU" sz="1600" b="0" i="0" u="none" strike="noStrike" baseline="0">
              <a:solidFill>
                <a:srgbClr val="000000"/>
              </a:solidFill>
              <a:latin typeface="Arial"/>
              <a:cs typeface="Arial"/>
            </a:rPr>
            <a:t>Low</a:t>
          </a:r>
        </a:p>
      </cdr:txBody>
    </cdr:sp>
  </cdr:relSizeAnchor>
  <cdr:relSizeAnchor xmlns:cdr="http://schemas.openxmlformats.org/drawingml/2006/chartDrawing">
    <cdr:from>
      <cdr:x>0.49125</cdr:x>
      <cdr:y>0.8475</cdr:y>
    </cdr:from>
    <cdr:to>
      <cdr:x>0.57367</cdr:x>
      <cdr:y>0.8954</cdr:y>
    </cdr:to>
    <cdr:sp macro="" textlink="">
      <cdr:nvSpPr>
        <cdr:cNvPr id="8201" name="Text Box 9"/>
        <cdr:cNvSpPr txBox="1">
          <a:spLocks xmlns:a="http://schemas.openxmlformats.org/drawingml/2006/main" noChangeArrowheads="1"/>
        </cdr:cNvSpPr>
      </cdr:nvSpPr>
      <cdr:spPr bwMode="auto">
        <a:xfrm xmlns:a="http://schemas.openxmlformats.org/drawingml/2006/main">
          <a:off x="4515386" y="4746593"/>
          <a:ext cx="757580" cy="26827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none" lIns="27432" tIns="32004" rIns="0" bIns="0" anchor="t" upright="1">
          <a:spAutoFit/>
        </a:bodyPr>
        <a:lstStyle xmlns:a="http://schemas.openxmlformats.org/drawingml/2006/main"/>
        <a:p xmlns:a="http://schemas.openxmlformats.org/drawingml/2006/main">
          <a:pPr algn="l" rtl="0">
            <a:defRPr sz="1000"/>
          </a:pPr>
          <a:r>
            <a:rPr lang="en-AU" sz="1600" b="0" i="0" u="none" strike="noStrike" baseline="0">
              <a:solidFill>
                <a:srgbClr val="000000"/>
              </a:solidFill>
              <a:latin typeface="Arial"/>
              <a:cs typeface="Arial"/>
            </a:rPr>
            <a:t>Medium</a:t>
          </a:r>
        </a:p>
      </cdr:txBody>
    </cdr:sp>
  </cdr:relSizeAnchor>
  <cdr:relSizeAnchor xmlns:cdr="http://schemas.openxmlformats.org/drawingml/2006/chartDrawing">
    <cdr:from>
      <cdr:x>0.0455</cdr:x>
      <cdr:y>0.421</cdr:y>
    </cdr:from>
    <cdr:to>
      <cdr:x>0.07419</cdr:x>
      <cdr:y>0.55709</cdr:y>
    </cdr:to>
    <cdr:sp macro="" textlink="">
      <cdr:nvSpPr>
        <cdr:cNvPr id="8202" name="Text Box 10"/>
        <cdr:cNvSpPr txBox="1">
          <a:spLocks xmlns:a="http://schemas.openxmlformats.org/drawingml/2006/main" noChangeArrowheads="1"/>
        </cdr:cNvSpPr>
      </cdr:nvSpPr>
      <cdr:spPr bwMode="auto">
        <a:xfrm xmlns:a="http://schemas.openxmlformats.org/drawingml/2006/main">
          <a:off x="418219" y="2357895"/>
          <a:ext cx="263662" cy="76219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vert270" wrap="none" lIns="27432" tIns="32004" rIns="0" bIns="0" anchor="t" upright="1">
          <a:spAutoFit/>
        </a:bodyPr>
        <a:lstStyle xmlns:a="http://schemas.openxmlformats.org/drawingml/2006/main"/>
        <a:p xmlns:a="http://schemas.openxmlformats.org/drawingml/2006/main">
          <a:pPr algn="r" rtl="0">
            <a:defRPr sz="1000"/>
          </a:pPr>
          <a:r>
            <a:rPr lang="en-AU" sz="1600" b="0" i="0" u="none" strike="noStrike" baseline="0">
              <a:solidFill>
                <a:srgbClr val="000000"/>
              </a:solidFill>
              <a:latin typeface="Arial"/>
              <a:cs typeface="Arial"/>
            </a:rPr>
            <a:t>Medium</a:t>
          </a:r>
        </a:p>
      </cdr:txBody>
    </cdr:sp>
  </cdr:relSizeAnchor>
  <cdr:relSizeAnchor xmlns:cdr="http://schemas.openxmlformats.org/drawingml/2006/chartDrawing">
    <cdr:from>
      <cdr:x>0.04675</cdr:x>
      <cdr:y>0.114</cdr:y>
    </cdr:from>
    <cdr:to>
      <cdr:x>0.07543</cdr:x>
      <cdr:y>0.19512</cdr:y>
    </cdr:to>
    <cdr:sp macro="" textlink="">
      <cdr:nvSpPr>
        <cdr:cNvPr id="8203" name="Text Box 11"/>
        <cdr:cNvSpPr txBox="1">
          <a:spLocks xmlns:a="http://schemas.openxmlformats.org/drawingml/2006/main" noChangeArrowheads="1"/>
        </cdr:cNvSpPr>
      </cdr:nvSpPr>
      <cdr:spPr bwMode="auto">
        <a:xfrm xmlns:a="http://schemas.openxmlformats.org/drawingml/2006/main">
          <a:off x="429708" y="638480"/>
          <a:ext cx="263662" cy="45435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vert270" wrap="none" lIns="27432" tIns="32004" rIns="0" bIns="0" anchor="t" upright="1">
          <a:spAutoFit/>
        </a:bodyPr>
        <a:lstStyle xmlns:a="http://schemas.openxmlformats.org/drawingml/2006/main"/>
        <a:p xmlns:a="http://schemas.openxmlformats.org/drawingml/2006/main">
          <a:pPr algn="r" rtl="0">
            <a:defRPr sz="1000"/>
          </a:pPr>
          <a:r>
            <a:rPr lang="en-AU" sz="1600" b="0" i="0" u="none" strike="noStrike" baseline="0">
              <a:solidFill>
                <a:srgbClr val="000000"/>
              </a:solidFill>
              <a:latin typeface="Arial"/>
              <a:cs typeface="Arial"/>
            </a:rPr>
            <a:t>High</a:t>
          </a:r>
        </a:p>
      </cdr:txBody>
    </cdr:sp>
  </cdr:relSizeAnchor>
  <cdr:relSizeAnchor xmlns:cdr="http://schemas.openxmlformats.org/drawingml/2006/chartDrawing">
    <cdr:from>
      <cdr:x>0.9335</cdr:x>
      <cdr:y>0.8475</cdr:y>
    </cdr:from>
    <cdr:to>
      <cdr:x>0.98243</cdr:x>
      <cdr:y>0.8954</cdr:y>
    </cdr:to>
    <cdr:sp macro="" textlink="">
      <cdr:nvSpPr>
        <cdr:cNvPr id="8204" name="Text Box 12"/>
        <cdr:cNvSpPr txBox="1">
          <a:spLocks xmlns:a="http://schemas.openxmlformats.org/drawingml/2006/main" noChangeArrowheads="1"/>
        </cdr:cNvSpPr>
      </cdr:nvSpPr>
      <cdr:spPr bwMode="auto">
        <a:xfrm xmlns:a="http://schemas.openxmlformats.org/drawingml/2006/main">
          <a:off x="8580382" y="4746593"/>
          <a:ext cx="449739" cy="26827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none" lIns="27432" tIns="32004" rIns="0" bIns="0" anchor="t" upright="1">
          <a:spAutoFit/>
        </a:bodyPr>
        <a:lstStyle xmlns:a="http://schemas.openxmlformats.org/drawingml/2006/main"/>
        <a:p xmlns:a="http://schemas.openxmlformats.org/drawingml/2006/main">
          <a:pPr algn="l" rtl="0">
            <a:defRPr sz="1000"/>
          </a:pPr>
          <a:r>
            <a:rPr lang="en-AU" sz="1600" b="0" i="0" u="none" strike="noStrike" baseline="0">
              <a:solidFill>
                <a:srgbClr val="000000"/>
              </a:solidFill>
              <a:latin typeface="Arial"/>
              <a:cs typeface="Arial"/>
            </a:rPr>
            <a:t>High</a:t>
          </a:r>
        </a:p>
      </cdr:txBody>
    </cdr:sp>
  </cdr:relSizeAnchor>
  <cdr:relSizeAnchor xmlns:cdr="http://schemas.openxmlformats.org/drawingml/2006/chartDrawing">
    <cdr:from>
      <cdr:x>0.58514</cdr:x>
      <cdr:y>0.00211</cdr:y>
    </cdr:from>
    <cdr:to>
      <cdr:x>0.99095</cdr:x>
      <cdr:y>0.14972</cdr:y>
    </cdr:to>
    <cdr:sp macro="" textlink="">
      <cdr:nvSpPr>
        <cdr:cNvPr id="12" name="TextBox 11"/>
        <cdr:cNvSpPr txBox="1"/>
      </cdr:nvSpPr>
      <cdr:spPr>
        <a:xfrm xmlns:a="http://schemas.openxmlformats.org/drawingml/2006/main">
          <a:off x="5381626" y="11905"/>
          <a:ext cx="3738562" cy="7858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100"/>
            <a:t>This chart is</a:t>
          </a:r>
          <a:r>
            <a:rPr lang="en-AU" sz="1100" baseline="0"/>
            <a:t> a useful visual aid. This plots screened and ranked opportunities (e.g. from an opportunities raising workshop), and can aid in taking decisions on whether (and how) to proceed with each opportunity. </a:t>
          </a:r>
          <a:endParaRPr lang="en-AU"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27</xdr:row>
      <xdr:rowOff>9525</xdr:rowOff>
    </xdr:from>
    <xdr:to>
      <xdr:col>11</xdr:col>
      <xdr:colOff>895350</xdr:colOff>
      <xdr:row>49</xdr:row>
      <xdr:rowOff>85725</xdr:rowOff>
    </xdr:to>
    <xdr:graphicFrame macro="">
      <xdr:nvGraphicFramePr>
        <xdr:cNvPr id="412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7"/>
  <sheetViews>
    <sheetView showGridLines="0" tabSelected="1" topLeftCell="A10" workbookViewId="0">
      <selection activeCell="I34" sqref="I34"/>
    </sheetView>
  </sheetViews>
  <sheetFormatPr defaultRowHeight="12.75" x14ac:dyDescent="0.2"/>
  <cols>
    <col min="8" max="8" width="9.140625" customWidth="1"/>
    <col min="9" max="9" width="54.140625" customWidth="1"/>
  </cols>
  <sheetData>
    <row r="1" spans="1:13" x14ac:dyDescent="0.2">
      <c r="B1" s="103"/>
      <c r="C1" s="103"/>
      <c r="D1" s="103"/>
      <c r="E1" s="103"/>
      <c r="F1" s="103"/>
      <c r="G1" s="103"/>
      <c r="H1" s="103"/>
    </row>
    <row r="2" spans="1:13" x14ac:dyDescent="0.2">
      <c r="B2" s="103"/>
      <c r="C2" s="103"/>
      <c r="D2" s="103"/>
      <c r="E2" s="103"/>
      <c r="F2" s="103"/>
      <c r="G2" s="103"/>
      <c r="H2" s="103"/>
    </row>
    <row r="3" spans="1:13" x14ac:dyDescent="0.2">
      <c r="B3" s="103"/>
      <c r="C3" s="103"/>
      <c r="D3" s="103"/>
      <c r="E3" s="103"/>
      <c r="F3" s="103"/>
      <c r="G3" s="103"/>
      <c r="H3" s="103"/>
    </row>
    <row r="4" spans="1:13" x14ac:dyDescent="0.2">
      <c r="B4" s="103"/>
      <c r="C4" s="103"/>
      <c r="D4" s="103"/>
      <c r="E4" s="103"/>
      <c r="F4" s="103"/>
      <c r="G4" s="103"/>
      <c r="H4" s="103"/>
    </row>
    <row r="5" spans="1:13" x14ac:dyDescent="0.2">
      <c r="B5" s="103"/>
      <c r="C5" s="103"/>
      <c r="D5" s="103"/>
      <c r="E5" s="103"/>
      <c r="F5" s="103"/>
      <c r="G5" s="103"/>
      <c r="H5" s="103"/>
    </row>
    <row r="6" spans="1:13" x14ac:dyDescent="0.2">
      <c r="B6" s="103"/>
      <c r="C6" s="103"/>
      <c r="D6" s="103"/>
      <c r="E6" s="103"/>
      <c r="F6" s="103"/>
      <c r="G6" s="103"/>
      <c r="H6" s="103"/>
    </row>
    <row r="7" spans="1:13" ht="12.75" customHeight="1" x14ac:dyDescent="0.2">
      <c r="A7" s="101" t="s">
        <v>258</v>
      </c>
      <c r="B7" s="101"/>
      <c r="C7" s="101"/>
      <c r="D7" s="101"/>
      <c r="E7" s="101"/>
      <c r="F7" s="101"/>
      <c r="G7" s="101"/>
      <c r="H7" s="101"/>
      <c r="I7" s="101"/>
      <c r="J7" s="101"/>
      <c r="K7" s="101"/>
      <c r="L7" s="101"/>
      <c r="M7" s="101"/>
    </row>
    <row r="8" spans="1:13" x14ac:dyDescent="0.2">
      <c r="A8" s="101"/>
      <c r="B8" s="101"/>
      <c r="C8" s="101"/>
      <c r="D8" s="101"/>
      <c r="E8" s="101"/>
      <c r="F8" s="101"/>
      <c r="G8" s="101"/>
      <c r="H8" s="101"/>
      <c r="I8" s="101"/>
      <c r="J8" s="101"/>
      <c r="K8" s="101"/>
      <c r="L8" s="101"/>
      <c r="M8" s="101"/>
    </row>
    <row r="9" spans="1:13" x14ac:dyDescent="0.2">
      <c r="A9" s="101"/>
      <c r="B9" s="101"/>
      <c r="C9" s="101"/>
      <c r="D9" s="101"/>
      <c r="E9" s="101"/>
      <c r="F9" s="101"/>
      <c r="G9" s="101"/>
      <c r="H9" s="101"/>
      <c r="I9" s="101"/>
      <c r="J9" s="101"/>
      <c r="K9" s="101"/>
      <c r="L9" s="101"/>
      <c r="M9" s="101"/>
    </row>
    <row r="10" spans="1:13" x14ac:dyDescent="0.2">
      <c r="A10" s="102"/>
      <c r="B10" s="102"/>
      <c r="C10" s="102"/>
      <c r="D10" s="102"/>
      <c r="E10" s="102"/>
      <c r="F10" s="102"/>
      <c r="G10" s="102"/>
      <c r="H10" s="102"/>
      <c r="I10" s="102"/>
      <c r="J10" s="102"/>
      <c r="K10" s="102"/>
      <c r="L10" s="102"/>
      <c r="M10" s="102"/>
    </row>
    <row r="11" spans="1:13" ht="12.75" customHeight="1" x14ac:dyDescent="0.2">
      <c r="A11" s="104" t="s">
        <v>51</v>
      </c>
      <c r="B11" s="104"/>
      <c r="C11" s="104"/>
      <c r="D11" s="104"/>
      <c r="E11" s="104"/>
      <c r="F11" s="104"/>
      <c r="G11" s="104"/>
      <c r="H11" s="104"/>
      <c r="I11" s="104"/>
      <c r="J11" s="104"/>
      <c r="K11" s="104"/>
      <c r="L11" s="104"/>
      <c r="M11" s="104"/>
    </row>
    <row r="12" spans="1:13" ht="12.75" customHeight="1" x14ac:dyDescent="0.2">
      <c r="A12" s="105" t="s">
        <v>211</v>
      </c>
      <c r="B12" s="106"/>
      <c r="C12" s="106"/>
      <c r="D12" s="106"/>
      <c r="E12" s="106"/>
      <c r="F12" s="106"/>
      <c r="G12" s="106"/>
      <c r="H12" s="106"/>
      <c r="I12" s="106"/>
      <c r="J12" s="106"/>
      <c r="K12" s="106"/>
      <c r="L12" s="106"/>
      <c r="M12" s="106"/>
    </row>
    <row r="13" spans="1:13" ht="12.75" customHeight="1" x14ac:dyDescent="0.2">
      <c r="A13" s="107" t="s">
        <v>52</v>
      </c>
      <c r="B13" s="107"/>
      <c r="C13" s="107"/>
      <c r="D13" s="107"/>
      <c r="E13" s="107"/>
      <c r="F13" s="107"/>
      <c r="G13" s="107"/>
      <c r="H13" s="107"/>
      <c r="I13" s="107"/>
      <c r="J13" s="107"/>
      <c r="K13" s="107"/>
      <c r="L13" s="107"/>
      <c r="M13" s="107"/>
    </row>
    <row r="14" spans="1:13" x14ac:dyDescent="0.2">
      <c r="A14" s="46"/>
      <c r="B14" s="46"/>
      <c r="C14" s="46"/>
      <c r="D14" s="46"/>
      <c r="E14" s="46"/>
      <c r="F14" s="46"/>
      <c r="G14" s="46"/>
      <c r="H14" s="46"/>
      <c r="I14" s="46"/>
      <c r="J14" s="46"/>
      <c r="K14" s="46"/>
      <c r="L14" s="46"/>
      <c r="M14" s="46"/>
    </row>
    <row r="15" spans="1:13" ht="20.25" customHeight="1" x14ac:dyDescent="0.2">
      <c r="A15" s="108" t="s">
        <v>260</v>
      </c>
      <c r="B15" s="108"/>
      <c r="C15" s="108"/>
      <c r="D15" s="108"/>
      <c r="E15" s="108"/>
      <c r="F15" s="108"/>
      <c r="G15" s="108"/>
      <c r="H15" s="108"/>
      <c r="I15" s="108"/>
      <c r="J15" s="108"/>
      <c r="K15" s="108"/>
      <c r="L15" s="108"/>
      <c r="M15" s="108"/>
    </row>
    <row r="16" spans="1:13" ht="12.75" customHeight="1" x14ac:dyDescent="0.2">
      <c r="A16" s="99" t="s">
        <v>212</v>
      </c>
      <c r="B16" s="99"/>
      <c r="C16" s="99"/>
      <c r="D16" s="99"/>
      <c r="E16" s="99"/>
      <c r="F16" s="99"/>
      <c r="G16" s="99"/>
      <c r="H16" s="99"/>
      <c r="I16" s="99"/>
      <c r="J16" s="99"/>
      <c r="K16" s="99"/>
      <c r="L16" s="99"/>
      <c r="M16" s="99"/>
    </row>
    <row r="17" spans="1:13" x14ac:dyDescent="0.2">
      <c r="A17" s="46"/>
      <c r="B17" s="46"/>
      <c r="C17" s="46"/>
      <c r="D17" s="46"/>
      <c r="E17" s="46"/>
      <c r="F17" s="46"/>
      <c r="G17" s="46"/>
      <c r="H17" s="46"/>
      <c r="I17" s="46"/>
      <c r="J17" s="46"/>
      <c r="K17" s="46"/>
      <c r="L17" s="46"/>
      <c r="M17" s="46"/>
    </row>
    <row r="18" spans="1:13" ht="25.5" x14ac:dyDescent="0.2">
      <c r="A18" s="46"/>
      <c r="B18" s="46"/>
      <c r="C18" s="84" t="s">
        <v>53</v>
      </c>
      <c r="D18" s="85">
        <f ca="1">NOW()</f>
        <v>41412.756199074072</v>
      </c>
      <c r="E18" s="46"/>
      <c r="F18" s="84" t="s">
        <v>54</v>
      </c>
      <c r="G18" s="86">
        <v>0.1</v>
      </c>
      <c r="H18" s="46"/>
      <c r="I18" s="46"/>
      <c r="J18" s="46"/>
      <c r="K18" s="46"/>
      <c r="L18" s="46"/>
      <c r="M18" s="46"/>
    </row>
    <row r="19" spans="1:13" x14ac:dyDescent="0.2">
      <c r="A19" s="46"/>
      <c r="B19" s="46"/>
      <c r="C19" s="46"/>
      <c r="D19" s="46"/>
      <c r="E19" s="46"/>
      <c r="F19" s="46"/>
      <c r="G19" s="46"/>
      <c r="H19" s="46"/>
      <c r="I19" s="46"/>
      <c r="J19" s="46"/>
      <c r="K19" s="46"/>
      <c r="L19" s="46"/>
      <c r="M19" s="46"/>
    </row>
    <row r="20" spans="1:13" ht="12.75" customHeight="1" x14ac:dyDescent="0.2">
      <c r="A20" s="100" t="s">
        <v>261</v>
      </c>
      <c r="B20" s="100"/>
      <c r="C20" s="100"/>
      <c r="D20" s="100"/>
      <c r="E20" s="100"/>
      <c r="F20" s="100"/>
      <c r="G20" s="100"/>
      <c r="H20" s="100"/>
      <c r="I20" s="100"/>
      <c r="J20" s="100"/>
      <c r="K20" s="100"/>
      <c r="L20" s="100"/>
      <c r="M20" s="100"/>
    </row>
    <row r="21" spans="1:13" ht="12.75" customHeight="1" x14ac:dyDescent="0.2">
      <c r="A21" s="100" t="s">
        <v>265</v>
      </c>
      <c r="B21" s="100"/>
      <c r="C21" s="100"/>
      <c r="D21" s="100"/>
      <c r="E21" s="100"/>
      <c r="F21" s="100"/>
      <c r="G21" s="100"/>
      <c r="H21" s="100"/>
      <c r="I21" s="100"/>
      <c r="J21" s="100"/>
      <c r="K21" s="100"/>
      <c r="L21" s="100"/>
      <c r="M21" s="100"/>
    </row>
    <row r="22" spans="1:13" ht="12.75" customHeight="1" x14ac:dyDescent="0.2">
      <c r="A22" s="100" t="s">
        <v>262</v>
      </c>
      <c r="B22" s="100"/>
      <c r="C22" s="100"/>
      <c r="D22" s="100"/>
      <c r="E22" s="100"/>
      <c r="F22" s="100"/>
      <c r="G22" s="100"/>
      <c r="H22" s="100"/>
      <c r="I22" s="100"/>
      <c r="J22" s="100"/>
      <c r="K22" s="100"/>
      <c r="L22" s="100"/>
      <c r="M22" s="100"/>
    </row>
    <row r="23" spans="1:13" ht="12.75" customHeight="1" x14ac:dyDescent="0.2">
      <c r="A23" s="100" t="s">
        <v>263</v>
      </c>
      <c r="B23" s="100"/>
      <c r="C23" s="100"/>
      <c r="D23" s="100"/>
      <c r="E23" s="100"/>
      <c r="F23" s="100"/>
      <c r="G23" s="100"/>
      <c r="H23" s="100"/>
      <c r="I23" s="100"/>
      <c r="J23" s="100"/>
      <c r="K23" s="100"/>
      <c r="L23" s="100"/>
      <c r="M23" s="100"/>
    </row>
    <row r="24" spans="1:13" ht="12.75" customHeight="1" x14ac:dyDescent="0.2">
      <c r="A24" s="100" t="s">
        <v>264</v>
      </c>
      <c r="B24" s="100"/>
      <c r="C24" s="100"/>
      <c r="D24" s="100"/>
      <c r="E24" s="100"/>
      <c r="F24" s="100"/>
      <c r="G24" s="100"/>
      <c r="H24" s="100"/>
      <c r="I24" s="100"/>
      <c r="J24" s="100"/>
      <c r="K24" s="100"/>
      <c r="L24" s="100"/>
      <c r="M24" s="100"/>
    </row>
    <row r="25" spans="1:13" x14ac:dyDescent="0.2">
      <c r="A25" s="46"/>
      <c r="B25" s="46"/>
      <c r="C25" s="46"/>
      <c r="D25" s="46"/>
      <c r="E25" s="46"/>
      <c r="F25" s="46"/>
      <c r="G25" s="46"/>
      <c r="H25" s="46"/>
      <c r="I25" s="46"/>
      <c r="J25" s="46"/>
      <c r="K25" s="46"/>
      <c r="L25" s="46"/>
      <c r="M25" s="46"/>
    </row>
    <row r="26" spans="1:13" ht="27.75" customHeight="1" x14ac:dyDescent="0.2">
      <c r="A26" s="100" t="s">
        <v>266</v>
      </c>
      <c r="B26" s="100"/>
      <c r="C26" s="100"/>
      <c r="D26" s="100"/>
      <c r="E26" s="100"/>
      <c r="F26" s="100"/>
      <c r="G26" s="100"/>
      <c r="H26" s="100"/>
      <c r="I26" s="100"/>
      <c r="J26" s="100"/>
      <c r="K26" s="100"/>
      <c r="L26" s="100"/>
      <c r="M26" s="100"/>
    </row>
    <row r="27" spans="1:13" x14ac:dyDescent="0.2">
      <c r="A27" s="46"/>
      <c r="B27" s="46"/>
      <c r="C27" s="46"/>
      <c r="D27" s="46"/>
      <c r="E27" s="46"/>
      <c r="F27" s="46"/>
      <c r="G27" s="46"/>
      <c r="H27" s="46"/>
      <c r="I27" s="46"/>
      <c r="J27" s="46"/>
      <c r="K27" s="46"/>
      <c r="L27" s="46"/>
      <c r="M27" s="46"/>
    </row>
    <row r="28" spans="1:13" ht="30.75" customHeight="1" x14ac:dyDescent="0.2">
      <c r="A28" s="100" t="s">
        <v>267</v>
      </c>
      <c r="B28" s="100"/>
      <c r="C28" s="100"/>
      <c r="D28" s="100"/>
      <c r="E28" s="100"/>
      <c r="F28" s="100"/>
      <c r="G28" s="100"/>
      <c r="H28" s="100"/>
      <c r="I28" s="100"/>
      <c r="J28" s="100"/>
      <c r="K28" s="100"/>
      <c r="L28" s="100"/>
      <c r="M28" s="100"/>
    </row>
    <row r="29" spans="1:13" x14ac:dyDescent="0.2">
      <c r="B29" s="98"/>
      <c r="C29" s="98"/>
      <c r="D29" s="98"/>
      <c r="E29" s="98"/>
      <c r="F29" s="98"/>
      <c r="G29" s="98"/>
      <c r="H29" s="98"/>
    </row>
    <row r="34" spans="1:1" ht="27.75" customHeight="1" x14ac:dyDescent="0.2">
      <c r="A34" t="s">
        <v>268</v>
      </c>
    </row>
    <row r="35" spans="1:1" ht="27.75" customHeight="1" x14ac:dyDescent="0.2">
      <c r="A35" t="s">
        <v>269</v>
      </c>
    </row>
    <row r="36" spans="1:1" ht="27.75" customHeight="1" x14ac:dyDescent="0.2">
      <c r="A36" t="s">
        <v>270</v>
      </c>
    </row>
    <row r="37" spans="1:1" ht="27.75" customHeight="1" x14ac:dyDescent="0.2"/>
  </sheetData>
  <mergeCells count="14">
    <mergeCell ref="A22:M22"/>
    <mergeCell ref="A23:M23"/>
    <mergeCell ref="A24:M24"/>
    <mergeCell ref="A26:M26"/>
    <mergeCell ref="A28:M28"/>
    <mergeCell ref="A16:M16"/>
    <mergeCell ref="A20:M20"/>
    <mergeCell ref="A21:M21"/>
    <mergeCell ref="A7:M10"/>
    <mergeCell ref="B1:H6"/>
    <mergeCell ref="A11:M11"/>
    <mergeCell ref="A12:M12"/>
    <mergeCell ref="A13:M13"/>
    <mergeCell ref="A15:M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topLeftCell="A20" zoomScale="70" zoomScaleNormal="70" workbookViewId="0">
      <selection activeCell="A32" sqref="A32"/>
    </sheetView>
  </sheetViews>
  <sheetFormatPr defaultRowHeight="12.75" x14ac:dyDescent="0.2"/>
  <cols>
    <col min="1" max="1" width="35.28515625" customWidth="1"/>
    <col min="2" max="2" width="62.140625" customWidth="1"/>
    <col min="3" max="3" width="20.140625" bestFit="1" customWidth="1"/>
    <col min="4" max="4" width="45.7109375" customWidth="1"/>
    <col min="5" max="5" width="20.140625" bestFit="1" customWidth="1"/>
    <col min="6" max="6" width="83.140625" bestFit="1" customWidth="1"/>
    <col min="7" max="7" width="7.140625" bestFit="1" customWidth="1"/>
    <col min="8" max="8" width="71.140625" bestFit="1" customWidth="1"/>
    <col min="9" max="9" width="7.140625" bestFit="1" customWidth="1"/>
    <col min="10" max="10" width="74.5703125" bestFit="1" customWidth="1"/>
    <col min="11" max="11" width="7.140625" bestFit="1" customWidth="1"/>
    <col min="12" max="12" width="60" bestFit="1" customWidth="1"/>
    <col min="13" max="13" width="7.140625" bestFit="1" customWidth="1"/>
    <col min="14" max="14" width="42.42578125" bestFit="1" customWidth="1"/>
    <col min="15" max="15" width="7.140625" bestFit="1" customWidth="1"/>
    <col min="16" max="16" width="38.140625" bestFit="1" customWidth="1"/>
    <col min="17" max="17" width="7.140625" bestFit="1" customWidth="1"/>
    <col min="18" max="18" width="63" bestFit="1" customWidth="1"/>
    <col min="19" max="19" width="7.140625" bestFit="1" customWidth="1"/>
    <col min="20" max="20" width="56" bestFit="1" customWidth="1"/>
    <col min="21" max="21" width="7.140625" bestFit="1" customWidth="1"/>
    <col min="22" max="22" width="66.85546875" bestFit="1" customWidth="1"/>
    <col min="23" max="23" width="7.140625" bestFit="1" customWidth="1"/>
  </cols>
  <sheetData>
    <row r="1" spans="1:23" ht="14.25" x14ac:dyDescent="0.2">
      <c r="A1" s="50" t="s">
        <v>210</v>
      </c>
      <c r="B1" s="50"/>
      <c r="C1" s="50"/>
      <c r="D1" s="50"/>
      <c r="E1" s="50"/>
      <c r="F1" s="50"/>
      <c r="G1" s="50"/>
      <c r="H1" s="50"/>
      <c r="I1" s="50"/>
      <c r="J1" s="50"/>
      <c r="K1" s="50"/>
      <c r="L1" s="50"/>
      <c r="M1" s="50"/>
      <c r="N1" s="50"/>
      <c r="O1" s="50"/>
      <c r="P1" s="50"/>
      <c r="Q1" s="50"/>
      <c r="R1" s="50"/>
      <c r="S1" s="50"/>
      <c r="T1" s="50"/>
      <c r="U1" s="50"/>
      <c r="V1" s="50"/>
      <c r="W1" s="50"/>
    </row>
    <row r="2" spans="1:23" ht="14.25" x14ac:dyDescent="0.2">
      <c r="A2" s="50" t="s">
        <v>259</v>
      </c>
      <c r="B2" s="50"/>
      <c r="C2" s="50"/>
      <c r="D2" s="50"/>
      <c r="E2" s="50"/>
      <c r="F2" s="50"/>
      <c r="G2" s="50"/>
      <c r="H2" s="50"/>
      <c r="I2" s="50"/>
      <c r="J2" s="50"/>
      <c r="K2" s="50"/>
      <c r="L2" s="50"/>
      <c r="M2" s="50"/>
      <c r="N2" s="50"/>
      <c r="O2" s="50"/>
      <c r="P2" s="50"/>
      <c r="Q2" s="50"/>
      <c r="R2" s="50"/>
      <c r="S2" s="50"/>
      <c r="T2" s="50"/>
      <c r="U2" s="50"/>
      <c r="V2" s="50"/>
      <c r="W2" s="50"/>
    </row>
    <row r="3" spans="1:23" ht="14.25" x14ac:dyDescent="0.2">
      <c r="A3" s="50" t="s">
        <v>125</v>
      </c>
      <c r="B3" s="50"/>
      <c r="C3" s="50"/>
      <c r="D3" s="50"/>
      <c r="E3" s="50"/>
      <c r="F3" s="50"/>
      <c r="G3" s="50"/>
      <c r="H3" s="50"/>
      <c r="I3" s="50"/>
      <c r="J3" s="50"/>
      <c r="K3" s="50"/>
      <c r="L3" s="50"/>
      <c r="M3" s="50"/>
      <c r="N3" s="50"/>
      <c r="O3" s="50"/>
      <c r="P3" s="50"/>
      <c r="Q3" s="50"/>
      <c r="R3" s="50"/>
      <c r="S3" s="50"/>
      <c r="T3" s="50"/>
      <c r="U3" s="50"/>
      <c r="V3" s="50"/>
      <c r="W3" s="50"/>
    </row>
    <row r="4" spans="1:23" ht="14.25" x14ac:dyDescent="0.2">
      <c r="A4" s="50" t="s">
        <v>126</v>
      </c>
      <c r="B4" s="50"/>
      <c r="C4" s="50"/>
      <c r="D4" s="50"/>
      <c r="E4" s="50"/>
      <c r="F4" s="50"/>
      <c r="G4" s="50"/>
      <c r="H4" s="50"/>
      <c r="I4" s="50"/>
      <c r="J4" s="50"/>
      <c r="K4" s="50"/>
      <c r="L4" s="50"/>
      <c r="M4" s="50"/>
      <c r="N4" s="50"/>
      <c r="O4" s="50"/>
      <c r="P4" s="50"/>
      <c r="Q4" s="50"/>
      <c r="R4" s="50"/>
      <c r="S4" s="50"/>
      <c r="T4" s="50"/>
      <c r="U4" s="50"/>
      <c r="V4" s="50"/>
      <c r="W4" s="50"/>
    </row>
    <row r="5" spans="1:23" ht="14.25" x14ac:dyDescent="0.2">
      <c r="A5" s="50" t="s">
        <v>127</v>
      </c>
      <c r="B5" s="50"/>
      <c r="C5" s="50"/>
      <c r="D5" s="50"/>
      <c r="E5" s="50"/>
      <c r="F5" s="50"/>
      <c r="G5" s="50"/>
      <c r="H5" s="50"/>
      <c r="I5" s="50"/>
      <c r="J5" s="50"/>
      <c r="K5" s="50"/>
      <c r="L5" s="50"/>
      <c r="M5" s="50"/>
      <c r="N5" s="50"/>
      <c r="O5" s="50"/>
      <c r="P5" s="50"/>
      <c r="Q5" s="50"/>
      <c r="R5" s="50"/>
      <c r="S5" s="50"/>
      <c r="T5" s="50"/>
      <c r="U5" s="50"/>
      <c r="V5" s="50"/>
      <c r="W5" s="50"/>
    </row>
    <row r="6" spans="1:23" ht="14.25" x14ac:dyDescent="0.2">
      <c r="A6" s="50" t="s">
        <v>128</v>
      </c>
      <c r="B6" s="50"/>
      <c r="C6" s="50"/>
      <c r="D6" s="50"/>
      <c r="E6" s="50"/>
      <c r="F6" s="50"/>
      <c r="G6" s="50"/>
      <c r="H6" s="50"/>
      <c r="I6" s="50"/>
      <c r="J6" s="50"/>
      <c r="K6" s="50"/>
      <c r="L6" s="50"/>
      <c r="M6" s="50"/>
      <c r="N6" s="50"/>
      <c r="O6" s="50"/>
      <c r="P6" s="50"/>
      <c r="Q6" s="50"/>
      <c r="R6" s="50"/>
      <c r="S6" s="50"/>
      <c r="T6" s="50"/>
      <c r="U6" s="50"/>
      <c r="V6" s="50"/>
      <c r="W6" s="50"/>
    </row>
    <row r="7" spans="1:23" ht="14.25" x14ac:dyDescent="0.2">
      <c r="A7" s="51" t="s">
        <v>129</v>
      </c>
      <c r="B7" s="50"/>
      <c r="C7" s="50"/>
      <c r="D7" s="50"/>
      <c r="E7" s="50"/>
      <c r="F7" s="50"/>
      <c r="G7" s="50"/>
      <c r="H7" s="50"/>
      <c r="I7" s="50"/>
      <c r="J7" s="50"/>
      <c r="K7" s="50"/>
      <c r="L7" s="50"/>
      <c r="M7" s="50"/>
      <c r="N7" s="50"/>
      <c r="O7" s="50"/>
      <c r="P7" s="50"/>
      <c r="Q7" s="50"/>
      <c r="R7" s="50"/>
      <c r="S7" s="50"/>
      <c r="T7" s="50"/>
      <c r="U7" s="50"/>
      <c r="V7" s="50"/>
      <c r="W7" s="50"/>
    </row>
    <row r="8" spans="1:23" ht="14.25" x14ac:dyDescent="0.2">
      <c r="A8" s="51" t="s">
        <v>130</v>
      </c>
      <c r="B8" s="50"/>
      <c r="C8" s="50"/>
      <c r="D8" s="50"/>
      <c r="E8" s="50"/>
      <c r="F8" s="50"/>
      <c r="G8" s="50"/>
      <c r="H8" s="50"/>
      <c r="I8" s="50"/>
      <c r="J8" s="50"/>
      <c r="K8" s="50"/>
      <c r="L8" s="50"/>
      <c r="M8" s="50"/>
      <c r="N8" s="50"/>
      <c r="O8" s="50"/>
      <c r="P8" s="50"/>
      <c r="Q8" s="50"/>
      <c r="R8" s="50"/>
      <c r="S8" s="50"/>
      <c r="T8" s="50"/>
      <c r="U8" s="50"/>
      <c r="V8" s="50"/>
      <c r="W8" s="50"/>
    </row>
    <row r="9" spans="1:23" ht="14.25" x14ac:dyDescent="0.2">
      <c r="A9" s="51" t="s">
        <v>131</v>
      </c>
      <c r="B9" s="50"/>
      <c r="C9" s="50"/>
      <c r="D9" s="50"/>
      <c r="E9" s="50"/>
      <c r="F9" s="50"/>
      <c r="G9" s="50"/>
      <c r="H9" s="50"/>
      <c r="I9" s="50"/>
      <c r="J9" s="50"/>
      <c r="K9" s="50"/>
      <c r="L9" s="50"/>
      <c r="M9" s="50"/>
      <c r="N9" s="50"/>
      <c r="O9" s="50"/>
      <c r="P9" s="50"/>
      <c r="Q9" s="50"/>
      <c r="R9" s="50"/>
      <c r="S9" s="50"/>
      <c r="T9" s="50"/>
      <c r="U9" s="50"/>
      <c r="V9" s="50"/>
      <c r="W9" s="50"/>
    </row>
    <row r="10" spans="1:23" ht="14.25" x14ac:dyDescent="0.2">
      <c r="A10" s="51"/>
      <c r="B10" s="50"/>
      <c r="C10" s="50"/>
      <c r="D10" s="50"/>
      <c r="E10" s="50"/>
      <c r="F10" s="50"/>
      <c r="G10" s="50"/>
      <c r="H10" s="50"/>
      <c r="I10" s="50"/>
      <c r="J10" s="50"/>
      <c r="K10" s="50"/>
      <c r="L10" s="50"/>
      <c r="M10" s="50"/>
      <c r="N10" s="50"/>
      <c r="O10" s="50"/>
      <c r="P10" s="50"/>
      <c r="Q10" s="50"/>
      <c r="R10" s="50"/>
      <c r="S10" s="50"/>
      <c r="T10" s="50"/>
      <c r="U10" s="50"/>
      <c r="V10" s="50"/>
      <c r="W10" s="50"/>
    </row>
    <row r="11" spans="1:23" ht="14.25" x14ac:dyDescent="0.2">
      <c r="A11" s="50" t="s">
        <v>132</v>
      </c>
      <c r="B11" s="50"/>
      <c r="C11" s="50"/>
      <c r="D11" s="50"/>
      <c r="E11" s="50"/>
      <c r="F11" s="50"/>
      <c r="G11" s="50"/>
      <c r="H11" s="50"/>
      <c r="I11" s="50"/>
      <c r="J11" s="50"/>
      <c r="K11" s="50"/>
      <c r="L11" s="50"/>
      <c r="M11" s="50"/>
      <c r="N11" s="50"/>
      <c r="O11" s="50"/>
      <c r="P11" s="50"/>
      <c r="Q11" s="50"/>
      <c r="R11" s="50"/>
      <c r="S11" s="50"/>
      <c r="T11" s="50"/>
      <c r="U11" s="50"/>
      <c r="V11" s="50"/>
      <c r="W11" s="50"/>
    </row>
    <row r="12" spans="1:23" ht="14.25" x14ac:dyDescent="0.2">
      <c r="A12" s="50" t="s">
        <v>133</v>
      </c>
      <c r="B12" s="50"/>
      <c r="C12" s="50"/>
      <c r="D12" s="50"/>
      <c r="E12" s="50"/>
      <c r="F12" s="50"/>
      <c r="G12" s="50"/>
      <c r="H12" s="50"/>
      <c r="I12" s="50"/>
      <c r="J12" s="50"/>
      <c r="K12" s="50"/>
      <c r="L12" s="50"/>
      <c r="M12" s="50"/>
      <c r="N12" s="50"/>
      <c r="O12" s="50"/>
      <c r="P12" s="50"/>
      <c r="Q12" s="50"/>
      <c r="R12" s="50"/>
      <c r="S12" s="50"/>
      <c r="T12" s="50"/>
      <c r="U12" s="50"/>
      <c r="V12" s="50"/>
      <c r="W12" s="50"/>
    </row>
    <row r="13" spans="1:23" ht="15" thickBot="1" x14ac:dyDescent="0.25">
      <c r="A13" s="50"/>
      <c r="B13" s="50"/>
      <c r="C13" s="50"/>
      <c r="D13" s="50"/>
      <c r="E13" s="50"/>
      <c r="F13" s="50"/>
      <c r="G13" s="50"/>
      <c r="H13" s="50"/>
      <c r="I13" s="50"/>
      <c r="J13" s="50"/>
      <c r="K13" s="50"/>
      <c r="L13" s="50"/>
      <c r="M13" s="50"/>
      <c r="N13" s="50"/>
      <c r="O13" s="50"/>
      <c r="P13" s="50"/>
      <c r="Q13" s="50"/>
      <c r="R13" s="50"/>
      <c r="S13" s="50"/>
      <c r="T13" s="50"/>
      <c r="U13" s="50"/>
      <c r="V13" s="50"/>
      <c r="W13" s="50"/>
    </row>
    <row r="14" spans="1:23" ht="15.75" thickBot="1" x14ac:dyDescent="0.25">
      <c r="A14" s="52" t="s">
        <v>134</v>
      </c>
      <c r="B14" s="53" t="s">
        <v>135</v>
      </c>
      <c r="C14" s="53" t="s">
        <v>136</v>
      </c>
      <c r="D14" s="53" t="s">
        <v>137</v>
      </c>
      <c r="E14" s="53" t="s">
        <v>136</v>
      </c>
      <c r="F14" s="54"/>
      <c r="G14" s="54"/>
      <c r="H14" s="54"/>
      <c r="I14" s="54"/>
      <c r="J14" s="54"/>
      <c r="K14" s="54"/>
      <c r="L14" s="54"/>
      <c r="M14" s="54"/>
      <c r="N14" s="54"/>
      <c r="O14" s="54"/>
      <c r="P14" s="54"/>
      <c r="Q14" s="54"/>
      <c r="R14" s="54"/>
      <c r="S14" s="54"/>
      <c r="T14" s="54"/>
      <c r="U14" s="54"/>
      <c r="V14" s="54"/>
      <c r="W14" s="54"/>
    </row>
    <row r="15" spans="1:23" ht="74.25" thickBot="1" x14ac:dyDescent="0.25">
      <c r="A15" s="55" t="s">
        <v>138</v>
      </c>
      <c r="B15" s="56" t="s">
        <v>139</v>
      </c>
      <c r="C15" s="55" t="s">
        <v>140</v>
      </c>
      <c r="D15" s="57" t="s">
        <v>141</v>
      </c>
      <c r="E15" s="55" t="s">
        <v>142</v>
      </c>
      <c r="F15" s="50"/>
      <c r="G15" s="50"/>
      <c r="H15" s="50"/>
      <c r="I15" s="50"/>
      <c r="J15" s="50"/>
      <c r="K15" s="50"/>
      <c r="L15" s="50"/>
      <c r="M15" s="50"/>
      <c r="N15" s="50"/>
      <c r="O15" s="50"/>
      <c r="P15" s="50"/>
      <c r="Q15" s="50"/>
      <c r="R15" s="50"/>
      <c r="S15" s="50"/>
      <c r="T15" s="50"/>
      <c r="U15" s="50"/>
      <c r="V15" s="50"/>
      <c r="W15" s="50"/>
    </row>
    <row r="16" spans="1:23" ht="117.75" thickBot="1" x14ac:dyDescent="0.25">
      <c r="A16" s="58" t="s">
        <v>143</v>
      </c>
      <c r="B16" s="59" t="s">
        <v>144</v>
      </c>
      <c r="C16" s="58" t="s">
        <v>140</v>
      </c>
      <c r="D16" s="59" t="s">
        <v>145</v>
      </c>
      <c r="E16" s="58" t="s">
        <v>140</v>
      </c>
      <c r="F16" s="50"/>
      <c r="G16" s="50"/>
      <c r="H16" s="50"/>
      <c r="I16" s="50"/>
      <c r="J16" s="50"/>
      <c r="K16" s="50"/>
      <c r="L16" s="50"/>
      <c r="M16" s="50"/>
      <c r="N16" s="50"/>
      <c r="O16" s="50"/>
      <c r="P16" s="50"/>
      <c r="Q16" s="50"/>
      <c r="R16" s="50"/>
      <c r="S16" s="50"/>
      <c r="T16" s="50"/>
      <c r="U16" s="50"/>
      <c r="V16" s="50"/>
      <c r="W16" s="50"/>
    </row>
    <row r="17" spans="1:23" ht="44.25" x14ac:dyDescent="0.2">
      <c r="A17" s="55" t="s">
        <v>146</v>
      </c>
      <c r="B17" s="60" t="s">
        <v>147</v>
      </c>
      <c r="C17" s="55" t="s">
        <v>148</v>
      </c>
      <c r="D17" s="61" t="s">
        <v>149</v>
      </c>
      <c r="E17" s="55" t="s">
        <v>148</v>
      </c>
      <c r="F17" s="50"/>
      <c r="G17" s="50"/>
      <c r="H17" s="50"/>
      <c r="I17" s="50"/>
      <c r="J17" s="50"/>
      <c r="K17" s="50"/>
      <c r="L17" s="50"/>
      <c r="M17" s="50"/>
      <c r="N17" s="50"/>
      <c r="O17" s="50"/>
      <c r="P17" s="50"/>
      <c r="Q17" s="50"/>
      <c r="R17" s="50"/>
      <c r="S17" s="50"/>
      <c r="T17" s="50"/>
      <c r="U17" s="50"/>
      <c r="V17" s="50"/>
      <c r="W17" s="50"/>
    </row>
    <row r="18" spans="1:23" ht="14.25" x14ac:dyDescent="0.2">
      <c r="A18" s="50"/>
      <c r="B18" s="50"/>
      <c r="C18" s="50"/>
      <c r="D18" s="50"/>
      <c r="E18" s="50"/>
      <c r="F18" s="50"/>
      <c r="G18" s="50"/>
      <c r="H18" s="50"/>
      <c r="I18" s="50"/>
      <c r="J18" s="50"/>
      <c r="K18" s="50"/>
      <c r="L18" s="50"/>
      <c r="M18" s="50"/>
      <c r="N18" s="50"/>
      <c r="O18" s="50"/>
      <c r="P18" s="50"/>
      <c r="Q18" s="50"/>
      <c r="R18" s="50"/>
      <c r="S18" s="50"/>
      <c r="T18" s="50"/>
      <c r="U18" s="50"/>
      <c r="V18" s="50"/>
      <c r="W18" s="50"/>
    </row>
    <row r="19" spans="1:23" ht="14.25" x14ac:dyDescent="0.2">
      <c r="A19" s="50"/>
      <c r="B19" s="50"/>
      <c r="C19" s="50"/>
      <c r="D19" s="50"/>
      <c r="E19" s="50"/>
      <c r="F19" s="50"/>
      <c r="G19" s="50"/>
      <c r="H19" s="50"/>
      <c r="I19" s="50"/>
      <c r="J19" s="50"/>
      <c r="K19" s="50"/>
      <c r="L19" s="50"/>
      <c r="M19" s="50"/>
      <c r="N19" s="50"/>
      <c r="O19" s="50"/>
      <c r="P19" s="50"/>
      <c r="Q19" s="50"/>
      <c r="R19" s="50"/>
      <c r="S19" s="50"/>
      <c r="T19" s="50"/>
      <c r="U19" s="50"/>
      <c r="V19" s="50"/>
      <c r="W19" s="50"/>
    </row>
    <row r="20" spans="1:23" ht="15.75" thickBot="1" x14ac:dyDescent="0.25">
      <c r="A20" s="62" t="s">
        <v>150</v>
      </c>
      <c r="B20" s="63"/>
      <c r="C20" s="63"/>
      <c r="D20" s="63"/>
      <c r="E20" s="63"/>
      <c r="F20" s="63"/>
      <c r="G20" s="63"/>
      <c r="H20" s="63"/>
      <c r="I20" s="63"/>
      <c r="J20" s="63"/>
      <c r="K20" s="63"/>
      <c r="L20" s="63"/>
      <c r="M20" s="63"/>
      <c r="N20" s="63"/>
      <c r="O20" s="63"/>
      <c r="P20" s="63"/>
      <c r="Q20" s="63"/>
      <c r="R20" s="63"/>
      <c r="S20" s="63"/>
      <c r="T20" s="63"/>
      <c r="U20" s="63"/>
      <c r="V20" s="63"/>
      <c r="W20" s="63"/>
    </row>
    <row r="21" spans="1:23" ht="115.5" customHeight="1" thickBot="1" x14ac:dyDescent="0.25">
      <c r="A21" s="64" t="s">
        <v>134</v>
      </c>
      <c r="B21" s="65" t="s">
        <v>135</v>
      </c>
      <c r="C21" s="65" t="s">
        <v>136</v>
      </c>
      <c r="D21" s="65" t="s">
        <v>137</v>
      </c>
      <c r="E21" s="65" t="s">
        <v>136</v>
      </c>
      <c r="F21" s="65" t="s">
        <v>151</v>
      </c>
      <c r="G21" s="65" t="s">
        <v>136</v>
      </c>
      <c r="H21" s="65" t="s">
        <v>152</v>
      </c>
      <c r="I21" s="65" t="s">
        <v>136</v>
      </c>
      <c r="J21" s="66" t="s">
        <v>153</v>
      </c>
      <c r="K21" s="65" t="s">
        <v>136</v>
      </c>
      <c r="L21" s="65" t="s">
        <v>154</v>
      </c>
      <c r="M21" s="65" t="s">
        <v>136</v>
      </c>
      <c r="N21" s="65" t="s">
        <v>155</v>
      </c>
      <c r="O21" s="65" t="s">
        <v>136</v>
      </c>
      <c r="P21" s="65" t="s">
        <v>156</v>
      </c>
      <c r="Q21" s="65" t="s">
        <v>136</v>
      </c>
      <c r="R21" s="65" t="s">
        <v>157</v>
      </c>
      <c r="S21" s="65" t="s">
        <v>136</v>
      </c>
      <c r="T21" s="65" t="s">
        <v>158</v>
      </c>
      <c r="U21" s="65" t="s">
        <v>136</v>
      </c>
      <c r="V21" s="65" t="s">
        <v>159</v>
      </c>
      <c r="W21" s="65" t="s">
        <v>136</v>
      </c>
    </row>
    <row r="22" spans="1:23" ht="86.25" thickBot="1" x14ac:dyDescent="0.25">
      <c r="A22" s="55" t="s">
        <v>138</v>
      </c>
      <c r="B22" s="57" t="s">
        <v>160</v>
      </c>
      <c r="C22" s="55"/>
      <c r="D22" s="57" t="s">
        <v>141</v>
      </c>
      <c r="E22" s="55"/>
      <c r="F22" s="57" t="s">
        <v>161</v>
      </c>
      <c r="G22" s="55"/>
      <c r="H22" s="67" t="s">
        <v>162</v>
      </c>
      <c r="I22" s="55"/>
      <c r="J22" s="67" t="s">
        <v>163</v>
      </c>
      <c r="K22" s="55"/>
      <c r="L22" s="67" t="s">
        <v>164</v>
      </c>
      <c r="M22" s="55"/>
      <c r="N22" s="67" t="s">
        <v>165</v>
      </c>
      <c r="O22" s="68"/>
      <c r="P22" s="67" t="s">
        <v>165</v>
      </c>
      <c r="Q22" s="55"/>
      <c r="R22" s="67" t="s">
        <v>166</v>
      </c>
      <c r="S22" s="55"/>
      <c r="T22" s="57" t="s">
        <v>167</v>
      </c>
      <c r="U22" s="55"/>
      <c r="V22" s="69" t="s">
        <v>168</v>
      </c>
      <c r="W22" s="55"/>
    </row>
    <row r="23" spans="1:23" ht="129" thickBot="1" x14ac:dyDescent="0.25">
      <c r="A23" s="58" t="s">
        <v>143</v>
      </c>
      <c r="B23" s="59" t="s">
        <v>169</v>
      </c>
      <c r="C23" s="58"/>
      <c r="D23" s="59" t="s">
        <v>170</v>
      </c>
      <c r="E23" s="58"/>
      <c r="F23" s="59" t="s">
        <v>171</v>
      </c>
      <c r="G23" s="58"/>
      <c r="H23" s="59" t="s">
        <v>172</v>
      </c>
      <c r="I23" s="58"/>
      <c r="J23" s="59" t="s">
        <v>173</v>
      </c>
      <c r="K23" s="58"/>
      <c r="L23" s="59" t="s">
        <v>174</v>
      </c>
      <c r="M23" s="58"/>
      <c r="N23" s="59" t="s">
        <v>175</v>
      </c>
      <c r="O23" s="58"/>
      <c r="P23" s="59" t="s">
        <v>176</v>
      </c>
      <c r="Q23" s="58"/>
      <c r="R23" s="59" t="s">
        <v>177</v>
      </c>
      <c r="S23" s="58"/>
      <c r="T23" s="59" t="s">
        <v>178</v>
      </c>
      <c r="U23" s="58"/>
      <c r="V23" s="59" t="s">
        <v>179</v>
      </c>
      <c r="W23" s="58"/>
    </row>
    <row r="24" spans="1:23" ht="71.25" x14ac:dyDescent="0.2">
      <c r="A24" s="55" t="s">
        <v>146</v>
      </c>
      <c r="B24" s="61" t="s">
        <v>147</v>
      </c>
      <c r="C24" s="55"/>
      <c r="D24" s="61" t="s">
        <v>180</v>
      </c>
      <c r="E24" s="55"/>
      <c r="F24" s="61" t="s">
        <v>181</v>
      </c>
      <c r="G24" s="68"/>
      <c r="H24" s="70" t="s">
        <v>182</v>
      </c>
      <c r="I24" s="55"/>
      <c r="J24" s="70" t="s">
        <v>183</v>
      </c>
      <c r="K24" s="55"/>
      <c r="L24" s="70" t="s">
        <v>184</v>
      </c>
      <c r="M24" s="55"/>
      <c r="N24" s="70" t="s">
        <v>185</v>
      </c>
      <c r="O24" s="55"/>
      <c r="P24" s="70" t="s">
        <v>186</v>
      </c>
      <c r="Q24" s="55"/>
      <c r="R24" s="61" t="s">
        <v>187</v>
      </c>
      <c r="S24" s="55"/>
      <c r="T24" s="69" t="s">
        <v>188</v>
      </c>
      <c r="U24" s="55"/>
      <c r="V24" s="61" t="s">
        <v>189</v>
      </c>
      <c r="W24" s="55"/>
    </row>
    <row r="25" spans="1:23" ht="14.25" x14ac:dyDescent="0.2">
      <c r="A25" s="50"/>
      <c r="B25" s="50"/>
      <c r="C25" s="50"/>
      <c r="D25" s="50"/>
      <c r="E25" s="50"/>
      <c r="F25" s="50"/>
      <c r="G25" s="50"/>
      <c r="H25" s="50"/>
      <c r="I25" s="50"/>
      <c r="J25" s="50"/>
      <c r="K25" s="50"/>
      <c r="L25" s="50"/>
      <c r="M25" s="50"/>
      <c r="N25" s="50"/>
      <c r="O25" s="50"/>
      <c r="P25" s="50"/>
      <c r="Q25" s="50"/>
      <c r="R25" s="50"/>
      <c r="S25" s="50"/>
      <c r="T25" s="50"/>
      <c r="U25" s="50"/>
      <c r="V25" s="50"/>
      <c r="W25" s="50"/>
    </row>
    <row r="26" spans="1:23" ht="15.75" thickBot="1" x14ac:dyDescent="0.3">
      <c r="A26" s="71" t="s">
        <v>190</v>
      </c>
      <c r="B26" s="50"/>
      <c r="C26" s="50"/>
      <c r="D26" s="50"/>
      <c r="E26" s="50"/>
      <c r="F26" s="50"/>
      <c r="G26" s="50"/>
      <c r="H26" s="50"/>
      <c r="I26" s="50"/>
      <c r="J26" s="50"/>
      <c r="K26" s="50"/>
      <c r="L26" s="50"/>
      <c r="M26" s="50"/>
      <c r="N26" s="50"/>
      <c r="O26" s="50"/>
      <c r="P26" s="50"/>
      <c r="Q26" s="50"/>
      <c r="R26" s="50"/>
      <c r="S26" s="50"/>
      <c r="T26" s="50"/>
      <c r="U26" s="50"/>
      <c r="V26" s="50"/>
      <c r="W26" s="50"/>
    </row>
    <row r="27" spans="1:23" ht="132" customHeight="1" thickBot="1" x14ac:dyDescent="0.25">
      <c r="A27" s="72" t="s">
        <v>134</v>
      </c>
      <c r="B27" s="73" t="s">
        <v>13</v>
      </c>
      <c r="C27" s="65" t="s">
        <v>136</v>
      </c>
      <c r="D27" s="73" t="s">
        <v>191</v>
      </c>
      <c r="E27" s="65" t="s">
        <v>136</v>
      </c>
      <c r="F27" s="73" t="s">
        <v>192</v>
      </c>
      <c r="G27" s="65" t="s">
        <v>136</v>
      </c>
      <c r="H27" s="73" t="s">
        <v>193</v>
      </c>
      <c r="I27" s="65" t="s">
        <v>136</v>
      </c>
      <c r="J27" s="73" t="s">
        <v>194</v>
      </c>
      <c r="K27" s="65" t="s">
        <v>136</v>
      </c>
      <c r="L27" s="73" t="s">
        <v>195</v>
      </c>
      <c r="M27" s="65" t="s">
        <v>136</v>
      </c>
      <c r="N27" s="50"/>
      <c r="O27" s="50"/>
      <c r="P27" s="50"/>
      <c r="Q27" s="50"/>
      <c r="R27" s="50"/>
      <c r="S27" s="50"/>
      <c r="T27" s="50"/>
      <c r="U27" s="50"/>
      <c r="V27" s="50"/>
      <c r="W27" s="50"/>
    </row>
    <row r="28" spans="1:23" ht="57.75" thickBot="1" x14ac:dyDescent="0.25">
      <c r="A28" s="55" t="s">
        <v>196</v>
      </c>
      <c r="B28" s="74" t="s">
        <v>197</v>
      </c>
      <c r="C28" s="75"/>
      <c r="D28" s="74" t="s">
        <v>198</v>
      </c>
      <c r="E28" s="75"/>
      <c r="F28" s="74" t="s">
        <v>199</v>
      </c>
      <c r="G28" s="75"/>
      <c r="H28" s="74" t="s">
        <v>199</v>
      </c>
      <c r="I28" s="75"/>
      <c r="J28" s="74" t="s">
        <v>200</v>
      </c>
      <c r="K28" s="75"/>
      <c r="L28" s="74" t="s">
        <v>199</v>
      </c>
      <c r="M28" s="75"/>
      <c r="N28" s="50"/>
      <c r="O28" s="50"/>
      <c r="P28" s="50"/>
      <c r="Q28" s="50"/>
      <c r="R28" s="50"/>
      <c r="S28" s="50"/>
      <c r="T28" s="50"/>
      <c r="U28" s="50"/>
      <c r="V28" s="50"/>
      <c r="W28" s="50"/>
    </row>
    <row r="29" spans="1:23" ht="45.75" thickBot="1" x14ac:dyDescent="0.25">
      <c r="A29" s="58" t="s">
        <v>143</v>
      </c>
      <c r="B29" s="76" t="s">
        <v>201</v>
      </c>
      <c r="C29" s="77"/>
      <c r="D29" s="76" t="s">
        <v>202</v>
      </c>
      <c r="E29" s="77"/>
      <c r="F29" s="76" t="s">
        <v>199</v>
      </c>
      <c r="G29" s="77"/>
      <c r="H29" s="76" t="s">
        <v>199</v>
      </c>
      <c r="I29" s="77"/>
      <c r="J29" s="76" t="s">
        <v>203</v>
      </c>
      <c r="K29" s="77"/>
      <c r="L29" s="76" t="s">
        <v>199</v>
      </c>
      <c r="M29" s="77"/>
      <c r="N29" s="50"/>
      <c r="O29" s="50"/>
      <c r="P29" s="50"/>
      <c r="Q29" s="50"/>
      <c r="R29" s="50"/>
      <c r="S29" s="50"/>
      <c r="T29" s="50"/>
      <c r="U29" s="50"/>
      <c r="V29" s="50"/>
      <c r="W29" s="50"/>
    </row>
    <row r="30" spans="1:23" ht="85.5" x14ac:dyDescent="0.2">
      <c r="A30" s="55" t="s">
        <v>146</v>
      </c>
      <c r="B30" s="78" t="s">
        <v>204</v>
      </c>
      <c r="C30" s="79"/>
      <c r="D30" s="80" t="s">
        <v>205</v>
      </c>
      <c r="E30" s="79"/>
      <c r="F30" s="78" t="s">
        <v>206</v>
      </c>
      <c r="G30" s="79"/>
      <c r="H30" s="78" t="s">
        <v>207</v>
      </c>
      <c r="I30" s="79"/>
      <c r="J30" s="78" t="s">
        <v>208</v>
      </c>
      <c r="K30" s="79"/>
      <c r="L30" s="78" t="s">
        <v>209</v>
      </c>
      <c r="M30" s="79"/>
      <c r="N30" s="50"/>
      <c r="O30" s="50"/>
      <c r="P30" s="50"/>
      <c r="Q30" s="50"/>
      <c r="R30" s="50"/>
      <c r="S30" s="50"/>
      <c r="T30" s="50"/>
      <c r="U30" s="50"/>
      <c r="V30" s="50"/>
      <c r="W30" s="50"/>
    </row>
    <row r="31" spans="1:23" ht="14.25" x14ac:dyDescent="0.2">
      <c r="A31" s="50"/>
      <c r="B31" s="50"/>
      <c r="C31" s="50"/>
      <c r="D31" s="50"/>
      <c r="E31" s="50"/>
      <c r="F31" s="50"/>
      <c r="G31" s="50"/>
      <c r="H31" s="50"/>
      <c r="I31" s="50"/>
      <c r="J31" s="50"/>
      <c r="K31" s="50"/>
      <c r="L31" s="50"/>
      <c r="M31" s="50"/>
      <c r="N31" s="50"/>
      <c r="O31" s="50"/>
      <c r="P31" s="50"/>
      <c r="Q31" s="50"/>
      <c r="R31" s="50"/>
      <c r="S31" s="50"/>
      <c r="T31" s="50"/>
      <c r="U31" s="50"/>
      <c r="V31" s="50"/>
      <c r="W31" s="50"/>
    </row>
    <row r="32" spans="1:23" ht="14.25" x14ac:dyDescent="0.2">
      <c r="A32" s="50"/>
      <c r="B32" s="50"/>
      <c r="C32" s="50"/>
      <c r="D32" s="50"/>
      <c r="E32" s="50"/>
      <c r="F32" s="50"/>
      <c r="G32" s="50"/>
      <c r="H32" s="50"/>
      <c r="I32" s="50"/>
      <c r="J32" s="50"/>
      <c r="K32" s="50"/>
      <c r="L32" s="50"/>
      <c r="M32" s="50"/>
      <c r="N32" s="50"/>
      <c r="O32" s="50"/>
      <c r="P32" s="50"/>
      <c r="Q32" s="50"/>
      <c r="R32" s="50"/>
      <c r="S32" s="50"/>
      <c r="T32" s="50"/>
      <c r="U32" s="50"/>
      <c r="V32" s="50"/>
      <c r="W32" s="50"/>
    </row>
    <row r="33" spans="1:23" ht="14.25" x14ac:dyDescent="0.2">
      <c r="A33" s="50"/>
      <c r="B33" s="50"/>
      <c r="C33" s="50"/>
      <c r="D33" s="50"/>
      <c r="E33" s="50"/>
      <c r="F33" s="50"/>
      <c r="G33" s="50"/>
      <c r="H33" s="50"/>
      <c r="I33" s="50"/>
      <c r="J33" s="50"/>
      <c r="K33" s="50"/>
      <c r="L33" s="50"/>
      <c r="M33" s="50"/>
      <c r="N33" s="50"/>
      <c r="O33" s="50"/>
      <c r="P33" s="50"/>
      <c r="Q33" s="50"/>
      <c r="R33" s="50"/>
      <c r="S33" s="50"/>
      <c r="T33" s="50"/>
      <c r="U33" s="50"/>
      <c r="V33" s="50"/>
      <c r="W33" s="50"/>
    </row>
    <row r="34" spans="1:23" ht="14.25" x14ac:dyDescent="0.2">
      <c r="A34" s="50"/>
      <c r="B34" s="50"/>
      <c r="C34" s="50"/>
      <c r="D34" s="50"/>
      <c r="E34" s="50"/>
      <c r="F34" s="50"/>
      <c r="G34" s="50"/>
      <c r="H34" s="50"/>
      <c r="I34" s="50"/>
      <c r="J34" s="50"/>
      <c r="K34" s="50"/>
      <c r="L34" s="50"/>
      <c r="M34" s="50"/>
      <c r="N34" s="50"/>
      <c r="O34" s="50"/>
      <c r="P34" s="50"/>
      <c r="Q34" s="50"/>
      <c r="R34" s="50"/>
      <c r="S34" s="50"/>
      <c r="T34" s="50"/>
      <c r="U34" s="50"/>
      <c r="V34" s="50"/>
      <c r="W34" s="50"/>
    </row>
    <row r="35" spans="1:23" ht="14.25" x14ac:dyDescent="0.2">
      <c r="A35" s="50"/>
      <c r="B35" s="50"/>
      <c r="C35" s="50"/>
      <c r="D35" s="50"/>
      <c r="E35" s="50"/>
      <c r="F35" s="50"/>
      <c r="G35" s="50"/>
      <c r="H35" s="50"/>
      <c r="I35" s="50"/>
      <c r="J35" s="50"/>
      <c r="K35" s="50"/>
      <c r="L35" s="50"/>
      <c r="M35" s="50"/>
      <c r="N35" s="50"/>
      <c r="O35" s="50"/>
      <c r="P35" s="50"/>
      <c r="Q35" s="50"/>
      <c r="R35" s="50"/>
      <c r="S35" s="50"/>
      <c r="T35" s="50"/>
      <c r="U35" s="50"/>
      <c r="V35" s="50"/>
      <c r="W35" s="50"/>
    </row>
    <row r="36" spans="1:23" ht="14.25" x14ac:dyDescent="0.2">
      <c r="A36" s="50"/>
      <c r="B36" s="50"/>
      <c r="C36" s="50"/>
      <c r="D36" s="50"/>
      <c r="E36" s="50"/>
      <c r="F36" s="50"/>
      <c r="G36" s="50"/>
      <c r="H36" s="50"/>
      <c r="I36" s="50"/>
      <c r="J36" s="50"/>
      <c r="K36" s="50"/>
      <c r="L36" s="50"/>
      <c r="M36" s="50"/>
      <c r="N36" s="50"/>
      <c r="O36" s="50"/>
      <c r="P36" s="50"/>
      <c r="Q36" s="50"/>
      <c r="R36" s="50"/>
      <c r="S36" s="50"/>
      <c r="T36" s="50"/>
      <c r="U36" s="50"/>
      <c r="V36" s="50"/>
      <c r="W36" s="50"/>
    </row>
    <row r="37" spans="1:23" ht="14.25" x14ac:dyDescent="0.2">
      <c r="A37" s="50"/>
      <c r="B37" s="50"/>
      <c r="C37" s="50"/>
      <c r="D37" s="50"/>
      <c r="E37" s="50"/>
      <c r="F37" s="50"/>
      <c r="G37" s="50"/>
      <c r="H37" s="50"/>
      <c r="I37" s="50"/>
      <c r="J37" s="50"/>
      <c r="K37" s="50"/>
      <c r="L37" s="50"/>
      <c r="M37" s="50"/>
      <c r="N37" s="50"/>
      <c r="O37" s="50"/>
      <c r="P37" s="50"/>
      <c r="Q37" s="50"/>
      <c r="R37" s="50"/>
      <c r="S37" s="50"/>
      <c r="T37" s="50"/>
      <c r="U37" s="50"/>
      <c r="V37" s="50"/>
      <c r="W37" s="50"/>
    </row>
    <row r="38" spans="1:23" ht="14.25" x14ac:dyDescent="0.2">
      <c r="A38" s="50"/>
      <c r="B38" s="50"/>
      <c r="C38" s="50"/>
      <c r="D38" s="50"/>
      <c r="E38" s="50"/>
      <c r="F38" s="50"/>
      <c r="G38" s="50"/>
      <c r="H38" s="50"/>
      <c r="I38" s="50"/>
      <c r="J38" s="50"/>
      <c r="K38" s="50"/>
      <c r="L38" s="50"/>
      <c r="M38" s="50"/>
      <c r="N38" s="50"/>
      <c r="O38" s="50"/>
      <c r="P38" s="50"/>
      <c r="Q38" s="50"/>
      <c r="R38" s="50"/>
      <c r="S38" s="50"/>
      <c r="T38" s="50"/>
      <c r="U38" s="50"/>
      <c r="V38" s="50"/>
      <c r="W38" s="50"/>
    </row>
    <row r="39" spans="1:23" ht="14.25" x14ac:dyDescent="0.2">
      <c r="A39" s="50"/>
      <c r="B39" s="50"/>
      <c r="C39" s="50"/>
      <c r="D39" s="50"/>
      <c r="E39" s="50"/>
      <c r="F39" s="50"/>
      <c r="G39" s="50"/>
      <c r="H39" s="50"/>
      <c r="I39" s="50"/>
      <c r="J39" s="50"/>
      <c r="K39" s="50"/>
      <c r="L39" s="50"/>
      <c r="M39" s="50"/>
      <c r="N39" s="50"/>
      <c r="O39" s="50"/>
      <c r="P39" s="50"/>
      <c r="Q39" s="50"/>
      <c r="R39" s="50"/>
      <c r="S39" s="50"/>
      <c r="T39" s="50"/>
      <c r="U39" s="50"/>
      <c r="V39" s="50"/>
      <c r="W39" s="50"/>
    </row>
    <row r="40" spans="1:23" ht="14.25" x14ac:dyDescent="0.2">
      <c r="A40" s="50"/>
      <c r="B40" s="50"/>
      <c r="C40" s="50"/>
      <c r="D40" s="50"/>
      <c r="E40" s="50"/>
      <c r="F40" s="50"/>
      <c r="G40" s="50"/>
      <c r="H40" s="50"/>
      <c r="I40" s="50"/>
      <c r="J40" s="50"/>
      <c r="K40" s="50"/>
      <c r="L40" s="50"/>
      <c r="M40" s="50"/>
      <c r="N40" s="50"/>
      <c r="O40" s="50"/>
      <c r="P40" s="50"/>
      <c r="Q40" s="50"/>
      <c r="R40" s="50"/>
      <c r="S40" s="50"/>
      <c r="T40" s="50"/>
      <c r="U40" s="50"/>
      <c r="V40" s="50"/>
      <c r="W40" s="50"/>
    </row>
    <row r="41" spans="1:23" ht="14.25" x14ac:dyDescent="0.2">
      <c r="A41" s="50"/>
      <c r="B41" s="50"/>
      <c r="C41" s="50"/>
      <c r="D41" s="50"/>
      <c r="E41" s="50"/>
      <c r="F41" s="50"/>
      <c r="G41" s="50"/>
      <c r="H41" s="50"/>
      <c r="I41" s="50"/>
      <c r="J41" s="50"/>
      <c r="K41" s="50"/>
      <c r="L41" s="50"/>
      <c r="M41" s="50"/>
      <c r="N41" s="50"/>
      <c r="O41" s="50"/>
      <c r="P41" s="50"/>
      <c r="Q41" s="50"/>
      <c r="R41" s="50"/>
      <c r="S41" s="50"/>
      <c r="T41" s="50"/>
      <c r="U41" s="50"/>
      <c r="V41" s="50"/>
      <c r="W41" s="50"/>
    </row>
    <row r="42" spans="1:23" ht="14.25" x14ac:dyDescent="0.2">
      <c r="A42" s="50"/>
      <c r="B42" s="50"/>
      <c r="C42" s="50"/>
      <c r="D42" s="50"/>
      <c r="E42" s="50"/>
      <c r="F42" s="50"/>
      <c r="G42" s="50"/>
      <c r="H42" s="50"/>
      <c r="I42" s="50"/>
      <c r="J42" s="50"/>
      <c r="K42" s="50"/>
      <c r="L42" s="50"/>
      <c r="M42" s="50"/>
      <c r="N42" s="50"/>
      <c r="O42" s="50"/>
      <c r="P42" s="50"/>
      <c r="Q42" s="50"/>
      <c r="R42" s="50"/>
      <c r="S42" s="50"/>
      <c r="T42" s="50"/>
      <c r="U42" s="50"/>
      <c r="V42" s="50"/>
      <c r="W42" s="50"/>
    </row>
    <row r="43" spans="1:23" ht="14.25" x14ac:dyDescent="0.2">
      <c r="A43" s="50"/>
      <c r="B43" s="50"/>
      <c r="C43" s="50"/>
      <c r="D43" s="50"/>
      <c r="E43" s="50"/>
      <c r="F43" s="50"/>
      <c r="G43" s="50"/>
      <c r="H43" s="50"/>
      <c r="I43" s="50"/>
      <c r="J43" s="50"/>
      <c r="K43" s="50"/>
      <c r="L43" s="50"/>
      <c r="M43" s="50"/>
      <c r="N43" s="50"/>
      <c r="O43" s="50"/>
      <c r="P43" s="50"/>
      <c r="Q43" s="50"/>
      <c r="R43" s="50"/>
      <c r="S43" s="50"/>
      <c r="T43" s="50"/>
      <c r="U43" s="50"/>
      <c r="V43" s="50"/>
      <c r="W43" s="50"/>
    </row>
    <row r="44" spans="1:23" ht="14.25" x14ac:dyDescent="0.2">
      <c r="A44" s="50"/>
      <c r="B44" s="50"/>
      <c r="C44" s="50"/>
      <c r="D44" s="50"/>
      <c r="E44" s="50"/>
      <c r="F44" s="50"/>
      <c r="G44" s="50"/>
      <c r="H44" s="50"/>
      <c r="I44" s="50"/>
      <c r="J44" s="50"/>
      <c r="K44" s="50"/>
      <c r="L44" s="50"/>
      <c r="M44" s="50"/>
      <c r="N44" s="50"/>
      <c r="O44" s="50"/>
      <c r="P44" s="50"/>
      <c r="Q44" s="50"/>
      <c r="R44" s="50"/>
      <c r="S44" s="50"/>
      <c r="T44" s="50"/>
      <c r="U44" s="50"/>
      <c r="V44" s="50"/>
      <c r="W44" s="50"/>
    </row>
    <row r="45" spans="1:23" ht="14.25" x14ac:dyDescent="0.2">
      <c r="A45" s="50"/>
      <c r="B45" s="50"/>
      <c r="C45" s="50"/>
      <c r="D45" s="50"/>
      <c r="E45" s="50"/>
      <c r="F45" s="50"/>
      <c r="G45" s="50"/>
      <c r="H45" s="50"/>
      <c r="I45" s="50"/>
      <c r="J45" s="50"/>
      <c r="K45" s="50"/>
      <c r="L45" s="50"/>
      <c r="M45" s="50"/>
      <c r="N45" s="50"/>
      <c r="O45" s="50"/>
      <c r="P45" s="50"/>
      <c r="Q45" s="50"/>
      <c r="R45" s="50"/>
      <c r="S45" s="50"/>
      <c r="T45" s="50"/>
      <c r="U45" s="50"/>
      <c r="V45" s="50"/>
      <c r="W45" s="50"/>
    </row>
    <row r="46" spans="1:23" ht="14.25" x14ac:dyDescent="0.2">
      <c r="A46" s="50"/>
      <c r="B46" s="50"/>
      <c r="C46" s="50"/>
      <c r="D46" s="50"/>
      <c r="E46" s="50"/>
      <c r="F46" s="50"/>
      <c r="G46" s="50"/>
      <c r="H46" s="50"/>
      <c r="I46" s="50"/>
      <c r="J46" s="50"/>
      <c r="K46" s="50"/>
      <c r="L46" s="50"/>
      <c r="M46" s="50"/>
      <c r="N46" s="50"/>
      <c r="O46" s="50"/>
      <c r="P46" s="50"/>
      <c r="Q46" s="50"/>
      <c r="R46" s="50"/>
      <c r="S46" s="50"/>
      <c r="T46" s="50"/>
      <c r="U46" s="50"/>
      <c r="V46" s="50"/>
      <c r="W46" s="50"/>
    </row>
    <row r="47" spans="1:23" ht="14.25" x14ac:dyDescent="0.2">
      <c r="A47" s="50"/>
      <c r="B47" s="50"/>
      <c r="C47" s="50"/>
      <c r="D47" s="50"/>
      <c r="E47" s="50"/>
      <c r="F47" s="50"/>
      <c r="G47" s="50"/>
      <c r="H47" s="50"/>
      <c r="I47" s="50"/>
      <c r="J47" s="50"/>
      <c r="K47" s="50"/>
      <c r="L47" s="50"/>
      <c r="M47" s="50"/>
      <c r="N47" s="50"/>
      <c r="O47" s="50"/>
      <c r="P47" s="50"/>
      <c r="Q47" s="50"/>
      <c r="R47" s="50"/>
      <c r="S47" s="50"/>
      <c r="T47" s="50"/>
      <c r="U47" s="50"/>
      <c r="V47" s="50"/>
      <c r="W47" s="50"/>
    </row>
    <row r="48" spans="1:23" ht="14.25" x14ac:dyDescent="0.2">
      <c r="A48" s="50"/>
      <c r="B48" s="50"/>
      <c r="C48" s="50"/>
      <c r="D48" s="50"/>
      <c r="E48" s="50"/>
      <c r="F48" s="50"/>
      <c r="G48" s="50"/>
      <c r="H48" s="50"/>
      <c r="I48" s="50"/>
      <c r="J48" s="50"/>
      <c r="K48" s="50"/>
      <c r="L48" s="50"/>
      <c r="M48" s="50"/>
      <c r="N48" s="50"/>
      <c r="O48" s="50"/>
      <c r="P48" s="50"/>
      <c r="Q48" s="50"/>
      <c r="R48" s="50"/>
      <c r="S48" s="50"/>
      <c r="T48" s="50"/>
      <c r="U48" s="50"/>
      <c r="V48" s="50"/>
      <c r="W48" s="50"/>
    </row>
    <row r="49" spans="1:23" ht="14.25" x14ac:dyDescent="0.2">
      <c r="A49" s="50"/>
      <c r="B49" s="50"/>
      <c r="C49" s="50"/>
      <c r="D49" s="50"/>
      <c r="E49" s="50"/>
      <c r="F49" s="50"/>
      <c r="G49" s="50"/>
      <c r="H49" s="50"/>
      <c r="I49" s="50"/>
      <c r="J49" s="50"/>
      <c r="K49" s="50"/>
      <c r="L49" s="50"/>
      <c r="M49" s="50"/>
      <c r="N49" s="50"/>
      <c r="O49" s="50"/>
      <c r="P49" s="50"/>
      <c r="Q49" s="50"/>
      <c r="R49" s="50"/>
      <c r="S49" s="50"/>
      <c r="T49" s="50"/>
      <c r="U49" s="50"/>
      <c r="V49" s="50"/>
      <c r="W49" s="50"/>
    </row>
    <row r="50" spans="1:23" ht="14.25" x14ac:dyDescent="0.2">
      <c r="A50" s="50"/>
      <c r="B50" s="50"/>
      <c r="C50" s="50"/>
      <c r="D50" s="50"/>
      <c r="E50" s="50"/>
      <c r="F50" s="50"/>
      <c r="G50" s="50"/>
      <c r="H50" s="50"/>
      <c r="I50" s="50"/>
      <c r="J50" s="50"/>
      <c r="K50" s="50"/>
      <c r="L50" s="50"/>
      <c r="M50" s="50"/>
      <c r="N50" s="50"/>
      <c r="O50" s="50"/>
      <c r="P50" s="50"/>
      <c r="Q50" s="50"/>
      <c r="R50" s="50"/>
      <c r="S50" s="50"/>
      <c r="T50" s="50"/>
      <c r="U50" s="50"/>
      <c r="V50" s="50"/>
      <c r="W50" s="50"/>
    </row>
    <row r="51" spans="1:23" ht="14.25" x14ac:dyDescent="0.2">
      <c r="A51" s="50"/>
      <c r="B51" s="50"/>
      <c r="C51" s="50"/>
      <c r="D51" s="50"/>
      <c r="E51" s="50"/>
      <c r="F51" s="50"/>
      <c r="G51" s="50"/>
      <c r="H51" s="50"/>
      <c r="I51" s="50"/>
      <c r="J51" s="50"/>
      <c r="K51" s="50"/>
      <c r="L51" s="50"/>
      <c r="M51" s="50"/>
      <c r="N51" s="50"/>
      <c r="O51" s="50"/>
      <c r="P51" s="50"/>
      <c r="Q51" s="50"/>
      <c r="R51" s="50"/>
      <c r="S51" s="50"/>
      <c r="T51" s="50"/>
      <c r="U51" s="50"/>
      <c r="V51" s="50"/>
      <c r="W51" s="50"/>
    </row>
    <row r="52" spans="1:23" ht="14.25" x14ac:dyDescent="0.2">
      <c r="A52" s="50"/>
      <c r="B52" s="50"/>
      <c r="C52" s="50"/>
      <c r="D52" s="50"/>
      <c r="E52" s="50"/>
      <c r="F52" s="50"/>
      <c r="G52" s="50"/>
      <c r="H52" s="50"/>
      <c r="I52" s="50"/>
      <c r="J52" s="50"/>
      <c r="K52" s="50"/>
      <c r="L52" s="50"/>
      <c r="M52" s="50"/>
      <c r="N52" s="50"/>
      <c r="O52" s="50"/>
      <c r="P52" s="50"/>
      <c r="Q52" s="50"/>
      <c r="R52" s="50"/>
      <c r="S52" s="50"/>
      <c r="T52" s="50"/>
      <c r="U52" s="50"/>
      <c r="V52" s="50"/>
      <c r="W52" s="50"/>
    </row>
    <row r="53" spans="1:23" ht="14.25" x14ac:dyDescent="0.2">
      <c r="A53" s="50"/>
      <c r="B53" s="50"/>
      <c r="C53" s="50"/>
      <c r="D53" s="50"/>
      <c r="E53" s="50"/>
      <c r="F53" s="50"/>
      <c r="G53" s="50"/>
      <c r="H53" s="50"/>
      <c r="I53" s="50"/>
      <c r="J53" s="50"/>
      <c r="K53" s="50"/>
      <c r="L53" s="50"/>
      <c r="M53" s="50"/>
      <c r="N53" s="50"/>
      <c r="O53" s="50"/>
      <c r="P53" s="50"/>
      <c r="Q53" s="50"/>
      <c r="R53" s="50"/>
      <c r="S53" s="50"/>
      <c r="T53" s="50"/>
      <c r="U53" s="50"/>
      <c r="V53" s="50"/>
      <c r="W53" s="50"/>
    </row>
    <row r="54" spans="1:23" ht="14.25" x14ac:dyDescent="0.2">
      <c r="A54" s="50"/>
      <c r="B54" s="50"/>
      <c r="C54" s="50"/>
      <c r="D54" s="50"/>
      <c r="E54" s="50"/>
      <c r="F54" s="50"/>
      <c r="G54" s="50"/>
      <c r="H54" s="50"/>
      <c r="I54" s="50"/>
      <c r="J54" s="50"/>
      <c r="K54" s="50"/>
      <c r="L54" s="50"/>
      <c r="M54" s="50"/>
      <c r="N54" s="50"/>
      <c r="O54" s="50"/>
      <c r="P54" s="50"/>
      <c r="Q54" s="50"/>
      <c r="R54" s="50"/>
      <c r="S54" s="50"/>
      <c r="T54" s="50"/>
      <c r="U54" s="50"/>
      <c r="V54" s="50"/>
      <c r="W54" s="50"/>
    </row>
    <row r="55" spans="1:23" ht="14.25" x14ac:dyDescent="0.2">
      <c r="A55" s="50"/>
      <c r="B55" s="50"/>
      <c r="C55" s="50"/>
      <c r="D55" s="50"/>
      <c r="E55" s="50"/>
      <c r="F55" s="50"/>
      <c r="G55" s="50"/>
      <c r="H55" s="50"/>
      <c r="I55" s="50"/>
      <c r="J55" s="50"/>
      <c r="K55" s="50"/>
      <c r="L55" s="50"/>
      <c r="M55" s="50"/>
      <c r="N55" s="50"/>
      <c r="O55" s="50"/>
      <c r="P55" s="50"/>
      <c r="Q55" s="50"/>
      <c r="R55" s="50"/>
      <c r="S55" s="50"/>
      <c r="T55" s="50"/>
      <c r="U55" s="50"/>
      <c r="V55" s="50"/>
      <c r="W55" s="50"/>
    </row>
    <row r="56" spans="1:23" ht="14.25" x14ac:dyDescent="0.2">
      <c r="A56" s="50"/>
      <c r="B56" s="50"/>
      <c r="C56" s="50"/>
      <c r="D56" s="50"/>
      <c r="E56" s="50"/>
      <c r="F56" s="50"/>
      <c r="G56" s="50"/>
      <c r="H56" s="50"/>
      <c r="I56" s="50"/>
      <c r="J56" s="50"/>
      <c r="K56" s="50"/>
      <c r="L56" s="50"/>
      <c r="M56" s="50"/>
      <c r="N56" s="50"/>
      <c r="O56" s="50"/>
      <c r="P56" s="50"/>
      <c r="Q56" s="50"/>
      <c r="R56" s="50"/>
      <c r="S56" s="50"/>
      <c r="T56" s="50"/>
      <c r="U56" s="50"/>
      <c r="V56" s="50"/>
      <c r="W56" s="5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42"/>
  </sheetPr>
  <dimension ref="A1:W60"/>
  <sheetViews>
    <sheetView topLeftCell="B1" zoomScale="80" zoomScaleNormal="80" workbookViewId="0">
      <selection activeCell="H12" sqref="H12"/>
    </sheetView>
  </sheetViews>
  <sheetFormatPr defaultRowHeight="12.75" x14ac:dyDescent="0.2"/>
  <cols>
    <col min="1" max="1" width="13.7109375" style="5" bestFit="1" customWidth="1"/>
    <col min="2" max="2" width="18" style="5" bestFit="1" customWidth="1"/>
    <col min="3" max="3" width="23.7109375" style="5" bestFit="1" customWidth="1"/>
    <col min="4" max="4" width="25.85546875" style="5" customWidth="1"/>
    <col min="5" max="5" width="18.42578125" style="5" bestFit="1" customWidth="1"/>
    <col min="6" max="6" width="29.140625" style="5" customWidth="1"/>
    <col min="7" max="7" width="22.7109375" style="5" customWidth="1"/>
    <col min="8" max="8" width="22" style="5" bestFit="1" customWidth="1"/>
    <col min="9" max="9" width="18" style="5" bestFit="1" customWidth="1"/>
    <col min="10" max="10" width="26.140625" style="5" bestFit="1" customWidth="1"/>
    <col min="11" max="11" width="35.5703125" style="5" bestFit="1" customWidth="1"/>
    <col min="12" max="12" width="21.140625" style="5" bestFit="1" customWidth="1"/>
    <col min="13" max="13" width="15.5703125" style="5" bestFit="1" customWidth="1"/>
    <col min="14" max="14" width="44.140625" style="5" bestFit="1" customWidth="1"/>
    <col min="15" max="15" width="19.140625" style="5" bestFit="1" customWidth="1"/>
    <col min="16" max="16" width="15.5703125" style="5" bestFit="1" customWidth="1"/>
    <col min="17" max="17" width="19.7109375" style="5" bestFit="1" customWidth="1"/>
    <col min="18" max="18" width="26.28515625" style="5" bestFit="1" customWidth="1"/>
    <col min="19" max="19" width="14.7109375" style="5" bestFit="1" customWidth="1"/>
    <col min="20" max="20" width="18" style="5" bestFit="1" customWidth="1"/>
    <col min="21" max="21" width="20.42578125" style="5" bestFit="1" customWidth="1"/>
    <col min="22" max="22" width="9.85546875" style="5" bestFit="1" customWidth="1"/>
    <col min="23" max="23" width="19.7109375" style="5" bestFit="1" customWidth="1"/>
    <col min="24" max="16384" width="9.140625" style="5"/>
  </cols>
  <sheetData>
    <row r="1" spans="1:23" ht="20.25" x14ac:dyDescent="0.2">
      <c r="B1" s="24" t="s">
        <v>70</v>
      </c>
      <c r="D1" s="6" t="s">
        <v>50</v>
      </c>
      <c r="F1" s="25" t="s">
        <v>78</v>
      </c>
      <c r="G1" s="25" t="s">
        <v>63</v>
      </c>
      <c r="H1" s="25" t="s">
        <v>65</v>
      </c>
      <c r="J1" s="24" t="s">
        <v>25</v>
      </c>
      <c r="K1" s="24" t="s">
        <v>37</v>
      </c>
    </row>
    <row r="2" spans="1:23" x14ac:dyDescent="0.2">
      <c r="B2" s="30" t="s">
        <v>71</v>
      </c>
      <c r="F2" s="12" t="s">
        <v>58</v>
      </c>
      <c r="G2" s="27" t="s">
        <v>66</v>
      </c>
      <c r="H2" s="27" t="s">
        <v>66</v>
      </c>
      <c r="J2" s="27" t="s">
        <v>28</v>
      </c>
      <c r="K2" s="27" t="s">
        <v>38</v>
      </c>
    </row>
    <row r="3" spans="1:23" x14ac:dyDescent="0.2">
      <c r="B3" s="30" t="s">
        <v>72</v>
      </c>
      <c r="F3" s="12" t="s">
        <v>59</v>
      </c>
      <c r="G3" s="27" t="s">
        <v>67</v>
      </c>
      <c r="H3" s="27" t="s">
        <v>67</v>
      </c>
      <c r="J3" s="27" t="s">
        <v>26</v>
      </c>
      <c r="K3" s="27" t="s">
        <v>39</v>
      </c>
    </row>
    <row r="4" spans="1:23" s="7" customFormat="1" x14ac:dyDescent="0.2">
      <c r="B4" s="30" t="s">
        <v>73</v>
      </c>
      <c r="F4" s="12" t="s">
        <v>60</v>
      </c>
      <c r="G4" s="27" t="s">
        <v>68</v>
      </c>
      <c r="H4" s="27" t="s">
        <v>68</v>
      </c>
      <c r="J4" s="27" t="s">
        <v>30</v>
      </c>
      <c r="K4" s="27" t="s">
        <v>40</v>
      </c>
      <c r="U4" s="5"/>
    </row>
    <row r="5" spans="1:23" x14ac:dyDescent="0.2">
      <c r="B5" s="30" t="s">
        <v>74</v>
      </c>
      <c r="J5" s="27" t="s">
        <v>27</v>
      </c>
      <c r="K5" s="27" t="s">
        <v>41</v>
      </c>
    </row>
    <row r="6" spans="1:23" x14ac:dyDescent="0.2">
      <c r="B6" s="30" t="s">
        <v>75</v>
      </c>
      <c r="C6" s="12" t="s">
        <v>49</v>
      </c>
      <c r="D6" s="26">
        <v>2010</v>
      </c>
      <c r="J6" s="27" t="s">
        <v>29</v>
      </c>
      <c r="K6" s="27" t="s">
        <v>42</v>
      </c>
    </row>
    <row r="7" spans="1:23" x14ac:dyDescent="0.2">
      <c r="B7" s="30" t="s">
        <v>76</v>
      </c>
      <c r="C7" s="12" t="s">
        <v>20</v>
      </c>
      <c r="D7" s="28">
        <v>7.0000000000000007E-2</v>
      </c>
      <c r="J7" s="30" t="s">
        <v>79</v>
      </c>
      <c r="K7" s="27" t="s">
        <v>43</v>
      </c>
    </row>
    <row r="8" spans="1:23" x14ac:dyDescent="0.2">
      <c r="B8" s="30" t="s">
        <v>77</v>
      </c>
      <c r="C8" s="12" t="s">
        <v>64</v>
      </c>
      <c r="D8" s="29">
        <v>2.5000000000000001E-2</v>
      </c>
      <c r="J8" s="30" t="s">
        <v>79</v>
      </c>
      <c r="K8" s="30" t="s">
        <v>79</v>
      </c>
    </row>
    <row r="10" spans="1:23" s="7" customFormat="1" x14ac:dyDescent="0.2">
      <c r="A10" s="109" t="s">
        <v>44</v>
      </c>
      <c r="B10" s="110"/>
      <c r="C10" s="110"/>
      <c r="D10" s="110"/>
      <c r="E10" s="111"/>
      <c r="F10" s="118" t="s">
        <v>55</v>
      </c>
      <c r="G10" s="119"/>
      <c r="H10" s="119"/>
      <c r="I10" s="120"/>
      <c r="J10" s="115" t="s">
        <v>35</v>
      </c>
      <c r="K10" s="116"/>
      <c r="L10" s="116"/>
      <c r="M10" s="116"/>
      <c r="N10" s="116"/>
      <c r="O10" s="116"/>
      <c r="P10" s="117"/>
      <c r="Q10" s="112" t="s">
        <v>45</v>
      </c>
      <c r="R10" s="113"/>
      <c r="S10" s="113"/>
      <c r="T10" s="113"/>
      <c r="U10" s="113"/>
      <c r="V10" s="113"/>
      <c r="W10" s="114"/>
    </row>
    <row r="11" spans="1:23" s="7" customFormat="1" ht="38.25" x14ac:dyDescent="0.2">
      <c r="A11" s="8" t="s">
        <v>81</v>
      </c>
      <c r="B11" s="8" t="s">
        <v>48</v>
      </c>
      <c r="C11" s="8" t="s">
        <v>36</v>
      </c>
      <c r="D11" s="9" t="s">
        <v>0</v>
      </c>
      <c r="E11" s="9" t="s">
        <v>1</v>
      </c>
      <c r="F11" s="10" t="s">
        <v>56</v>
      </c>
      <c r="G11" s="10" t="s">
        <v>57</v>
      </c>
      <c r="H11" s="11" t="s">
        <v>61</v>
      </c>
      <c r="I11" s="11" t="s">
        <v>62</v>
      </c>
      <c r="J11" s="10" t="s">
        <v>25</v>
      </c>
      <c r="K11" s="10" t="s">
        <v>37</v>
      </c>
      <c r="L11" s="10" t="s">
        <v>80</v>
      </c>
      <c r="M11" s="10" t="s">
        <v>91</v>
      </c>
      <c r="N11" s="10" t="s">
        <v>69</v>
      </c>
      <c r="O11" s="10" t="s">
        <v>46</v>
      </c>
      <c r="P11" s="10" t="s">
        <v>47</v>
      </c>
      <c r="Q11" s="10" t="s">
        <v>33</v>
      </c>
      <c r="R11" s="10" t="s">
        <v>32</v>
      </c>
      <c r="S11" s="10" t="s">
        <v>31</v>
      </c>
      <c r="T11" s="10" t="s">
        <v>34</v>
      </c>
      <c r="U11" s="10" t="s">
        <v>23</v>
      </c>
      <c r="V11" s="11" t="s">
        <v>2</v>
      </c>
      <c r="W11" s="11" t="s">
        <v>3</v>
      </c>
    </row>
    <row r="12" spans="1:23" x14ac:dyDescent="0.2">
      <c r="A12" s="12">
        <v>1</v>
      </c>
      <c r="B12" s="81" t="s">
        <v>71</v>
      </c>
      <c r="C12" s="12"/>
      <c r="D12" s="31" t="s">
        <v>82</v>
      </c>
      <c r="E12" s="31" t="s">
        <v>1</v>
      </c>
      <c r="F12" s="26" t="s">
        <v>60</v>
      </c>
      <c r="G12" s="26" t="s">
        <v>60</v>
      </c>
      <c r="H12" s="14">
        <f t="shared" ref="H12:I14" si="0">IF(F12="High",3,IF(F12="Medium",2,IF(F12="Low",1,"NA")))</f>
        <v>3</v>
      </c>
      <c r="I12" s="14">
        <f t="shared" si="0"/>
        <v>3</v>
      </c>
      <c r="J12" s="81" t="s">
        <v>26</v>
      </c>
      <c r="K12" s="26" t="s">
        <v>41</v>
      </c>
      <c r="L12" s="31" t="s">
        <v>90</v>
      </c>
      <c r="M12" s="12">
        <v>2011</v>
      </c>
      <c r="N12" s="23" t="s">
        <v>92</v>
      </c>
      <c r="O12" s="23" t="s">
        <v>93</v>
      </c>
      <c r="P12" s="15">
        <v>40544</v>
      </c>
      <c r="Q12" s="32"/>
      <c r="R12" s="33"/>
      <c r="S12" s="32"/>
      <c r="T12" s="34"/>
      <c r="U12" s="34"/>
      <c r="V12" s="35"/>
      <c r="W12" s="36"/>
    </row>
    <row r="13" spans="1:23" x14ac:dyDescent="0.2">
      <c r="A13" s="12">
        <v>2</v>
      </c>
      <c r="B13" s="81" t="s">
        <v>72</v>
      </c>
      <c r="C13" s="12"/>
      <c r="D13" s="31" t="s">
        <v>83</v>
      </c>
      <c r="E13" s="31" t="s">
        <v>1</v>
      </c>
      <c r="F13" s="26" t="s">
        <v>59</v>
      </c>
      <c r="G13" s="26" t="s">
        <v>58</v>
      </c>
      <c r="H13" s="14">
        <f t="shared" si="0"/>
        <v>2</v>
      </c>
      <c r="I13" s="14">
        <f t="shared" si="0"/>
        <v>1</v>
      </c>
      <c r="J13" s="81" t="s">
        <v>30</v>
      </c>
      <c r="K13" s="26" t="s">
        <v>40</v>
      </c>
      <c r="L13" s="31" t="s">
        <v>90</v>
      </c>
      <c r="M13" s="12">
        <v>2010</v>
      </c>
      <c r="N13" s="23" t="s">
        <v>92</v>
      </c>
      <c r="O13" s="23" t="s">
        <v>93</v>
      </c>
      <c r="P13" s="15">
        <v>40512</v>
      </c>
      <c r="Q13" s="32"/>
      <c r="R13" s="33"/>
      <c r="S13" s="33"/>
      <c r="T13" s="33"/>
      <c r="U13" s="36"/>
      <c r="V13" s="35"/>
      <c r="W13" s="34"/>
    </row>
    <row r="14" spans="1:23" x14ac:dyDescent="0.2">
      <c r="A14" s="12">
        <v>3</v>
      </c>
      <c r="B14" s="81" t="s">
        <v>73</v>
      </c>
      <c r="C14" s="12"/>
      <c r="D14" s="31" t="s">
        <v>84</v>
      </c>
      <c r="E14" s="31" t="s">
        <v>1</v>
      </c>
      <c r="F14" s="26" t="s">
        <v>58</v>
      </c>
      <c r="G14" s="26" t="s">
        <v>59</v>
      </c>
      <c r="H14" s="14">
        <f t="shared" si="0"/>
        <v>1</v>
      </c>
      <c r="I14" s="14">
        <f t="shared" si="0"/>
        <v>2</v>
      </c>
      <c r="J14" s="81" t="s">
        <v>26</v>
      </c>
      <c r="K14" s="26" t="s">
        <v>39</v>
      </c>
      <c r="L14" s="31" t="s">
        <v>90</v>
      </c>
      <c r="M14" s="12">
        <v>2012</v>
      </c>
      <c r="N14" s="23" t="s">
        <v>92</v>
      </c>
      <c r="O14" s="23" t="s">
        <v>93</v>
      </c>
      <c r="P14" s="15">
        <v>40695</v>
      </c>
      <c r="Q14" s="12"/>
      <c r="R14" s="12"/>
      <c r="S14" s="12"/>
      <c r="T14" s="12"/>
      <c r="U14" s="12"/>
      <c r="V14" s="12"/>
      <c r="W14" s="12"/>
    </row>
    <row r="15" spans="1:23" x14ac:dyDescent="0.2">
      <c r="A15" s="12">
        <v>4</v>
      </c>
      <c r="B15" s="81" t="s">
        <v>74</v>
      </c>
      <c r="C15" s="12"/>
      <c r="D15" s="31" t="s">
        <v>85</v>
      </c>
      <c r="E15" s="31" t="s">
        <v>1</v>
      </c>
      <c r="F15" s="26" t="s">
        <v>60</v>
      </c>
      <c r="G15" s="26" t="s">
        <v>58</v>
      </c>
      <c r="H15" s="14">
        <f t="shared" ref="H15:H21" si="1">IF(F15="High",3,IF(F15="Medium",2,IF(F15="Low",1,"NA")))</f>
        <v>3</v>
      </c>
      <c r="I15" s="14">
        <f t="shared" ref="I15:I21" si="2">IF(G15="High",3,IF(G15="Medium",2,IF(G15="Low",1,"NA")))</f>
        <v>1</v>
      </c>
      <c r="J15" s="81" t="s">
        <v>27</v>
      </c>
      <c r="K15" s="26" t="s">
        <v>42</v>
      </c>
      <c r="L15" s="31" t="s">
        <v>90</v>
      </c>
      <c r="M15" s="12">
        <v>2010</v>
      </c>
      <c r="N15" s="23" t="s">
        <v>92</v>
      </c>
      <c r="O15" s="23" t="s">
        <v>93</v>
      </c>
      <c r="P15" s="15">
        <v>40513</v>
      </c>
      <c r="Q15" s="12"/>
      <c r="R15" s="12"/>
      <c r="S15" s="12"/>
      <c r="T15" s="12"/>
      <c r="U15" s="12"/>
      <c r="V15" s="12"/>
      <c r="W15" s="12"/>
    </row>
    <row r="16" spans="1:23" x14ac:dyDescent="0.2">
      <c r="A16" s="12">
        <v>5</v>
      </c>
      <c r="B16" s="81" t="s">
        <v>75</v>
      </c>
      <c r="C16" s="12"/>
      <c r="D16" s="31" t="s">
        <v>86</v>
      </c>
      <c r="E16" s="31" t="s">
        <v>1</v>
      </c>
      <c r="F16" s="26" t="s">
        <v>59</v>
      </c>
      <c r="G16" s="26" t="s">
        <v>60</v>
      </c>
      <c r="H16" s="14">
        <f t="shared" si="1"/>
        <v>2</v>
      </c>
      <c r="I16" s="14">
        <f t="shared" si="2"/>
        <v>3</v>
      </c>
      <c r="J16" s="81" t="s">
        <v>26</v>
      </c>
      <c r="K16" s="26" t="s">
        <v>39</v>
      </c>
      <c r="L16" s="31" t="s">
        <v>90</v>
      </c>
      <c r="M16" s="12">
        <v>2012</v>
      </c>
      <c r="N16" s="23" t="s">
        <v>92</v>
      </c>
      <c r="O16" s="23" t="s">
        <v>93</v>
      </c>
      <c r="P16" s="15">
        <v>40725</v>
      </c>
      <c r="Q16" s="12"/>
      <c r="R16" s="12"/>
      <c r="S16" s="12"/>
      <c r="T16" s="12"/>
      <c r="U16" s="12"/>
      <c r="V16" s="12"/>
      <c r="W16" s="12"/>
    </row>
    <row r="17" spans="1:23" x14ac:dyDescent="0.2">
      <c r="A17" s="12">
        <v>6</v>
      </c>
      <c r="B17" s="81" t="s">
        <v>76</v>
      </c>
      <c r="C17" s="12"/>
      <c r="D17" s="31" t="s">
        <v>87</v>
      </c>
      <c r="E17" s="31" t="s">
        <v>1</v>
      </c>
      <c r="F17" s="26" t="s">
        <v>58</v>
      </c>
      <c r="G17" s="26" t="s">
        <v>58</v>
      </c>
      <c r="H17" s="14">
        <f t="shared" si="1"/>
        <v>1</v>
      </c>
      <c r="I17" s="14">
        <f t="shared" si="2"/>
        <v>1</v>
      </c>
      <c r="J17" s="81" t="s">
        <v>28</v>
      </c>
      <c r="K17" s="26" t="s">
        <v>40</v>
      </c>
      <c r="L17" s="31" t="s">
        <v>90</v>
      </c>
      <c r="M17" s="12"/>
      <c r="N17" s="23" t="s">
        <v>92</v>
      </c>
      <c r="O17" s="23" t="s">
        <v>93</v>
      </c>
      <c r="P17" s="12"/>
      <c r="Q17" s="12"/>
      <c r="R17" s="12"/>
      <c r="S17" s="12"/>
      <c r="T17" s="12"/>
      <c r="U17" s="12"/>
      <c r="V17" s="12"/>
      <c r="W17" s="12"/>
    </row>
    <row r="18" spans="1:23" x14ac:dyDescent="0.2">
      <c r="A18" s="12">
        <v>7</v>
      </c>
      <c r="B18" s="81" t="s">
        <v>77</v>
      </c>
      <c r="C18" s="12"/>
      <c r="D18" s="31" t="s">
        <v>88</v>
      </c>
      <c r="E18" s="31" t="s">
        <v>1</v>
      </c>
      <c r="F18" s="26" t="s">
        <v>60</v>
      </c>
      <c r="G18" s="26" t="s">
        <v>59</v>
      </c>
      <c r="H18" s="14">
        <f t="shared" si="1"/>
        <v>3</v>
      </c>
      <c r="I18" s="14">
        <f t="shared" si="2"/>
        <v>2</v>
      </c>
      <c r="J18" s="81" t="s">
        <v>30</v>
      </c>
      <c r="K18" s="26" t="s">
        <v>38</v>
      </c>
      <c r="L18" s="31" t="s">
        <v>90</v>
      </c>
      <c r="M18" s="12">
        <v>2011</v>
      </c>
      <c r="N18" s="23" t="s">
        <v>92</v>
      </c>
      <c r="O18" s="23" t="s">
        <v>93</v>
      </c>
      <c r="P18" s="15">
        <v>40513</v>
      </c>
      <c r="Q18" s="12"/>
      <c r="R18" s="12"/>
      <c r="S18" s="12"/>
      <c r="T18" s="12"/>
      <c r="U18" s="12"/>
      <c r="V18" s="12"/>
      <c r="W18" s="12"/>
    </row>
    <row r="19" spans="1:23" x14ac:dyDescent="0.2">
      <c r="A19" s="12">
        <v>8</v>
      </c>
      <c r="B19" s="81" t="s">
        <v>71</v>
      </c>
      <c r="C19" s="12"/>
      <c r="D19" s="31" t="s">
        <v>89</v>
      </c>
      <c r="E19" s="31" t="s">
        <v>1</v>
      </c>
      <c r="F19" s="82" t="s">
        <v>59</v>
      </c>
      <c r="G19" s="82" t="s">
        <v>59</v>
      </c>
      <c r="H19" s="14">
        <f t="shared" si="1"/>
        <v>2</v>
      </c>
      <c r="I19" s="14">
        <f t="shared" si="2"/>
        <v>2</v>
      </c>
      <c r="J19" s="83" t="s">
        <v>26</v>
      </c>
      <c r="K19" s="82" t="s">
        <v>41</v>
      </c>
      <c r="L19" s="31" t="s">
        <v>90</v>
      </c>
      <c r="M19" s="12">
        <v>2012</v>
      </c>
      <c r="N19" s="23" t="s">
        <v>92</v>
      </c>
      <c r="O19" s="23" t="s">
        <v>93</v>
      </c>
      <c r="P19" s="15">
        <v>40756</v>
      </c>
      <c r="Q19" s="12"/>
      <c r="R19" s="12"/>
      <c r="S19" s="12"/>
      <c r="T19" s="12"/>
      <c r="U19" s="12"/>
      <c r="V19" s="12"/>
      <c r="W19" s="12"/>
    </row>
    <row r="20" spans="1:23" x14ac:dyDescent="0.2">
      <c r="A20" s="12">
        <v>9</v>
      </c>
      <c r="B20" s="81"/>
      <c r="C20" s="12"/>
      <c r="D20" s="31"/>
      <c r="E20" s="31"/>
      <c r="F20" s="26"/>
      <c r="G20" s="26"/>
      <c r="H20" s="14" t="str">
        <f t="shared" si="1"/>
        <v>NA</v>
      </c>
      <c r="I20" s="14" t="str">
        <f t="shared" si="2"/>
        <v>NA</v>
      </c>
      <c r="J20" s="81"/>
      <c r="K20" s="26"/>
      <c r="L20" s="13"/>
      <c r="M20" s="12"/>
      <c r="N20" s="12"/>
      <c r="O20" s="12"/>
      <c r="P20" s="12"/>
      <c r="Q20" s="12"/>
      <c r="R20" s="12"/>
      <c r="S20" s="12"/>
      <c r="T20" s="12"/>
      <c r="U20" s="12"/>
      <c r="V20" s="12"/>
      <c r="W20" s="12"/>
    </row>
    <row r="21" spans="1:23" x14ac:dyDescent="0.2">
      <c r="A21" s="12">
        <v>10</v>
      </c>
      <c r="B21" s="81"/>
      <c r="C21" s="12"/>
      <c r="D21" s="31"/>
      <c r="E21" s="31"/>
      <c r="F21" s="26"/>
      <c r="G21" s="26"/>
      <c r="H21" s="14" t="str">
        <f t="shared" si="1"/>
        <v>NA</v>
      </c>
      <c r="I21" s="14" t="str">
        <f t="shared" si="2"/>
        <v>NA</v>
      </c>
      <c r="J21" s="81"/>
      <c r="K21" s="26"/>
      <c r="L21" s="13"/>
      <c r="M21" s="12"/>
      <c r="N21" s="12"/>
      <c r="O21" s="12"/>
      <c r="P21" s="12"/>
      <c r="Q21" s="12"/>
      <c r="R21" s="12"/>
      <c r="S21" s="12"/>
      <c r="T21" s="12"/>
      <c r="U21" s="12"/>
      <c r="V21" s="12"/>
      <c r="W21" s="12"/>
    </row>
    <row r="22" spans="1:23" x14ac:dyDescent="0.2">
      <c r="A22" s="12">
        <v>11</v>
      </c>
      <c r="B22" s="81"/>
      <c r="C22" s="12"/>
      <c r="D22" s="31"/>
      <c r="E22" s="31"/>
      <c r="F22" s="26"/>
      <c r="G22" s="26"/>
      <c r="H22" s="14" t="str">
        <f t="shared" ref="H22:H60" si="3">IF(F22="High",3,IF(F22="Medium",2,IF(F22="Low",1,"NA")))</f>
        <v>NA</v>
      </c>
      <c r="I22" s="14" t="str">
        <f t="shared" ref="I22:I60" si="4">IF(G22="High",3,IF(G22="Medium",2,IF(G22="Low",1,"NA")))</f>
        <v>NA</v>
      </c>
      <c r="J22" s="81"/>
      <c r="K22" s="26"/>
      <c r="L22" s="13"/>
      <c r="M22" s="12"/>
      <c r="N22" s="12"/>
      <c r="O22" s="12"/>
      <c r="P22" s="12"/>
      <c r="Q22" s="12"/>
      <c r="R22" s="12"/>
      <c r="S22" s="12"/>
      <c r="T22" s="12"/>
      <c r="U22" s="12"/>
      <c r="V22" s="12"/>
      <c r="W22" s="12"/>
    </row>
    <row r="23" spans="1:23" x14ac:dyDescent="0.2">
      <c r="A23" s="12">
        <v>12</v>
      </c>
      <c r="B23" s="81"/>
      <c r="C23" s="12"/>
      <c r="D23" s="31"/>
      <c r="E23" s="31"/>
      <c r="F23" s="26"/>
      <c r="G23" s="26"/>
      <c r="H23" s="14" t="str">
        <f t="shared" si="3"/>
        <v>NA</v>
      </c>
      <c r="I23" s="14" t="str">
        <f t="shared" si="4"/>
        <v>NA</v>
      </c>
      <c r="J23" s="81"/>
      <c r="K23" s="26"/>
      <c r="L23" s="13"/>
      <c r="M23" s="12"/>
      <c r="N23" s="12"/>
      <c r="O23" s="12"/>
      <c r="P23" s="12"/>
      <c r="Q23" s="12"/>
      <c r="R23" s="12"/>
      <c r="S23" s="12"/>
      <c r="T23" s="12"/>
      <c r="U23" s="12"/>
      <c r="V23" s="12"/>
      <c r="W23" s="12"/>
    </row>
    <row r="24" spans="1:23" x14ac:dyDescent="0.2">
      <c r="A24" s="12">
        <v>13</v>
      </c>
      <c r="B24" s="81"/>
      <c r="C24" s="12"/>
      <c r="D24" s="31"/>
      <c r="E24" s="31"/>
      <c r="F24" s="26"/>
      <c r="G24" s="26"/>
      <c r="H24" s="14" t="str">
        <f t="shared" si="3"/>
        <v>NA</v>
      </c>
      <c r="I24" s="14" t="str">
        <f t="shared" si="4"/>
        <v>NA</v>
      </c>
      <c r="J24" s="81"/>
      <c r="K24" s="26"/>
      <c r="L24" s="13"/>
      <c r="M24" s="12"/>
      <c r="N24" s="12"/>
      <c r="O24" s="12"/>
      <c r="P24" s="12"/>
      <c r="Q24" s="12"/>
      <c r="R24" s="12"/>
      <c r="S24" s="12"/>
      <c r="T24" s="12"/>
      <c r="U24" s="12"/>
      <c r="V24" s="12"/>
      <c r="W24" s="12"/>
    </row>
    <row r="25" spans="1:23" x14ac:dyDescent="0.2">
      <c r="A25" s="12">
        <v>14</v>
      </c>
      <c r="B25" s="81"/>
      <c r="C25" s="12"/>
      <c r="D25" s="31"/>
      <c r="E25" s="12"/>
      <c r="F25" s="26"/>
      <c r="G25" s="26"/>
      <c r="H25" s="14" t="str">
        <f t="shared" si="3"/>
        <v>NA</v>
      </c>
      <c r="I25" s="14" t="str">
        <f t="shared" si="4"/>
        <v>NA</v>
      </c>
      <c r="J25" s="81"/>
      <c r="K25" s="26"/>
      <c r="L25" s="13"/>
      <c r="M25" s="12"/>
      <c r="N25" s="12"/>
      <c r="O25" s="12"/>
      <c r="P25" s="12"/>
      <c r="Q25" s="12"/>
      <c r="R25" s="12"/>
      <c r="S25" s="12"/>
      <c r="T25" s="12"/>
      <c r="U25" s="12"/>
      <c r="V25" s="12"/>
      <c r="W25" s="12"/>
    </row>
    <row r="26" spans="1:23" x14ac:dyDescent="0.2">
      <c r="A26" s="12">
        <v>15</v>
      </c>
      <c r="B26" s="81"/>
      <c r="C26" s="12"/>
      <c r="D26" s="31"/>
      <c r="E26" s="12"/>
      <c r="F26" s="26"/>
      <c r="G26" s="26"/>
      <c r="H26" s="14" t="str">
        <f t="shared" si="3"/>
        <v>NA</v>
      </c>
      <c r="I26" s="14" t="str">
        <f t="shared" si="4"/>
        <v>NA</v>
      </c>
      <c r="J26" s="81"/>
      <c r="K26" s="26"/>
      <c r="L26" s="13"/>
      <c r="M26" s="12"/>
      <c r="N26" s="12"/>
      <c r="O26" s="12"/>
      <c r="P26" s="12"/>
      <c r="Q26" s="12"/>
      <c r="R26" s="12"/>
      <c r="S26" s="12"/>
      <c r="T26" s="12"/>
      <c r="U26" s="12"/>
      <c r="V26" s="12"/>
      <c r="W26" s="12"/>
    </row>
    <row r="27" spans="1:23" x14ac:dyDescent="0.2">
      <c r="A27" s="12">
        <v>16</v>
      </c>
      <c r="B27" s="81"/>
      <c r="C27" s="12"/>
      <c r="D27" s="31"/>
      <c r="E27" s="12"/>
      <c r="F27" s="26"/>
      <c r="G27" s="26"/>
      <c r="H27" s="14" t="str">
        <f t="shared" si="3"/>
        <v>NA</v>
      </c>
      <c r="I27" s="14" t="str">
        <f t="shared" si="4"/>
        <v>NA</v>
      </c>
      <c r="J27" s="81"/>
      <c r="K27" s="26"/>
      <c r="L27" s="13"/>
      <c r="M27" s="12"/>
      <c r="N27" s="12"/>
      <c r="O27" s="12"/>
      <c r="P27" s="12"/>
      <c r="Q27" s="12"/>
      <c r="R27" s="12"/>
      <c r="S27" s="12"/>
      <c r="T27" s="12"/>
      <c r="U27" s="12"/>
      <c r="V27" s="12"/>
      <c r="W27" s="12"/>
    </row>
    <row r="28" spans="1:23" x14ac:dyDescent="0.2">
      <c r="A28" s="12">
        <v>17</v>
      </c>
      <c r="B28" s="81"/>
      <c r="C28" s="12"/>
      <c r="D28" s="31"/>
      <c r="E28" s="12"/>
      <c r="F28" s="26"/>
      <c r="G28" s="26"/>
      <c r="H28" s="14" t="str">
        <f t="shared" si="3"/>
        <v>NA</v>
      </c>
      <c r="I28" s="14" t="str">
        <f t="shared" si="4"/>
        <v>NA</v>
      </c>
      <c r="J28" s="81"/>
      <c r="K28" s="26"/>
      <c r="L28" s="13"/>
      <c r="M28" s="12"/>
      <c r="N28" s="12"/>
      <c r="O28" s="12"/>
      <c r="P28" s="12"/>
      <c r="Q28" s="12"/>
      <c r="R28" s="12"/>
      <c r="S28" s="12"/>
      <c r="T28" s="12"/>
      <c r="U28" s="12"/>
      <c r="V28" s="12"/>
      <c r="W28" s="12"/>
    </row>
    <row r="29" spans="1:23" x14ac:dyDescent="0.2">
      <c r="A29" s="12">
        <v>18</v>
      </c>
      <c r="B29" s="81"/>
      <c r="C29" s="12"/>
      <c r="D29" s="31"/>
      <c r="E29" s="12"/>
      <c r="F29" s="26"/>
      <c r="G29" s="26"/>
      <c r="H29" s="14" t="str">
        <f t="shared" si="3"/>
        <v>NA</v>
      </c>
      <c r="I29" s="14" t="str">
        <f t="shared" si="4"/>
        <v>NA</v>
      </c>
      <c r="J29" s="81"/>
      <c r="K29" s="26"/>
      <c r="L29" s="13"/>
      <c r="M29" s="12"/>
      <c r="N29" s="12"/>
      <c r="O29" s="12"/>
      <c r="P29" s="12"/>
      <c r="Q29" s="12"/>
      <c r="R29" s="12"/>
      <c r="S29" s="12"/>
      <c r="T29" s="12"/>
      <c r="U29" s="12"/>
      <c r="V29" s="12"/>
      <c r="W29" s="12"/>
    </row>
    <row r="30" spans="1:23" x14ac:dyDescent="0.2">
      <c r="A30" s="12">
        <v>19</v>
      </c>
      <c r="B30" s="81"/>
      <c r="C30" s="12"/>
      <c r="D30" s="31"/>
      <c r="E30" s="12"/>
      <c r="F30" s="26"/>
      <c r="G30" s="26"/>
      <c r="H30" s="14" t="str">
        <f t="shared" si="3"/>
        <v>NA</v>
      </c>
      <c r="I30" s="14" t="str">
        <f t="shared" si="4"/>
        <v>NA</v>
      </c>
      <c r="J30" s="81"/>
      <c r="K30" s="26"/>
      <c r="L30" s="13"/>
      <c r="M30" s="12"/>
      <c r="N30" s="12"/>
      <c r="O30" s="12"/>
      <c r="P30" s="12"/>
      <c r="Q30" s="12"/>
      <c r="R30" s="12"/>
      <c r="S30" s="12"/>
      <c r="T30" s="12"/>
      <c r="U30" s="12"/>
      <c r="V30" s="12"/>
      <c r="W30" s="12"/>
    </row>
    <row r="31" spans="1:23" x14ac:dyDescent="0.2">
      <c r="A31" s="12">
        <v>20</v>
      </c>
      <c r="B31" s="81"/>
      <c r="C31" s="12"/>
      <c r="D31" s="31"/>
      <c r="E31" s="12"/>
      <c r="F31" s="26"/>
      <c r="G31" s="26"/>
      <c r="H31" s="14" t="str">
        <f t="shared" si="3"/>
        <v>NA</v>
      </c>
      <c r="I31" s="14" t="str">
        <f t="shared" si="4"/>
        <v>NA</v>
      </c>
      <c r="J31" s="81"/>
      <c r="K31" s="26"/>
      <c r="L31" s="13"/>
      <c r="M31" s="12"/>
      <c r="N31" s="12"/>
      <c r="O31" s="12"/>
      <c r="P31" s="12"/>
      <c r="Q31" s="12"/>
      <c r="R31" s="12"/>
      <c r="S31" s="12"/>
      <c r="T31" s="12"/>
      <c r="U31" s="12"/>
      <c r="V31" s="12"/>
      <c r="W31" s="12"/>
    </row>
    <row r="32" spans="1:23" x14ac:dyDescent="0.2">
      <c r="A32" s="12">
        <v>21</v>
      </c>
      <c r="B32" s="81"/>
      <c r="C32" s="12"/>
      <c r="D32" s="13"/>
      <c r="E32" s="12"/>
      <c r="F32" s="26"/>
      <c r="G32" s="26"/>
      <c r="H32" s="14" t="str">
        <f t="shared" si="3"/>
        <v>NA</v>
      </c>
      <c r="I32" s="14" t="str">
        <f t="shared" si="4"/>
        <v>NA</v>
      </c>
      <c r="J32" s="81"/>
      <c r="K32" s="26"/>
      <c r="L32" s="13"/>
      <c r="M32" s="12"/>
      <c r="N32" s="12"/>
      <c r="O32" s="12"/>
      <c r="P32" s="12"/>
      <c r="Q32" s="12"/>
      <c r="R32" s="12"/>
      <c r="S32" s="12"/>
      <c r="T32" s="12"/>
      <c r="U32" s="12"/>
      <c r="V32" s="12"/>
      <c r="W32" s="12"/>
    </row>
    <row r="33" spans="1:23" x14ac:dyDescent="0.2">
      <c r="A33" s="12">
        <v>22</v>
      </c>
      <c r="B33" s="81"/>
      <c r="C33" s="12"/>
      <c r="D33" s="13"/>
      <c r="E33" s="12"/>
      <c r="F33" s="26"/>
      <c r="G33" s="26"/>
      <c r="H33" s="14" t="str">
        <f t="shared" si="3"/>
        <v>NA</v>
      </c>
      <c r="I33" s="14" t="str">
        <f t="shared" si="4"/>
        <v>NA</v>
      </c>
      <c r="J33" s="81"/>
      <c r="K33" s="26"/>
      <c r="L33" s="13"/>
      <c r="M33" s="12"/>
      <c r="N33" s="12"/>
      <c r="O33" s="12"/>
      <c r="P33" s="12"/>
      <c r="Q33" s="12"/>
      <c r="R33" s="12"/>
      <c r="S33" s="12"/>
      <c r="T33" s="12"/>
      <c r="U33" s="12"/>
      <c r="V33" s="12"/>
      <c r="W33" s="12"/>
    </row>
    <row r="34" spans="1:23" x14ac:dyDescent="0.2">
      <c r="A34" s="12">
        <v>23</v>
      </c>
      <c r="B34" s="81"/>
      <c r="C34" s="12"/>
      <c r="D34" s="13"/>
      <c r="E34" s="12"/>
      <c r="F34" s="26"/>
      <c r="G34" s="26"/>
      <c r="H34" s="14" t="str">
        <f t="shared" si="3"/>
        <v>NA</v>
      </c>
      <c r="I34" s="14" t="str">
        <f t="shared" si="4"/>
        <v>NA</v>
      </c>
      <c r="J34" s="81"/>
      <c r="K34" s="26"/>
      <c r="L34" s="13"/>
      <c r="M34" s="12"/>
      <c r="N34" s="12"/>
      <c r="O34" s="12"/>
      <c r="P34" s="12"/>
      <c r="Q34" s="12"/>
      <c r="R34" s="12"/>
      <c r="S34" s="12"/>
      <c r="T34" s="12"/>
      <c r="U34" s="12"/>
      <c r="V34" s="12"/>
      <c r="W34" s="12"/>
    </row>
    <row r="35" spans="1:23" x14ac:dyDescent="0.2">
      <c r="A35" s="12">
        <v>24</v>
      </c>
      <c r="B35" s="81"/>
      <c r="C35" s="12"/>
      <c r="D35" s="13"/>
      <c r="E35" s="12"/>
      <c r="F35" s="26"/>
      <c r="G35" s="26"/>
      <c r="H35" s="14" t="str">
        <f t="shared" si="3"/>
        <v>NA</v>
      </c>
      <c r="I35" s="14" t="str">
        <f t="shared" si="4"/>
        <v>NA</v>
      </c>
      <c r="J35" s="81"/>
      <c r="K35" s="26"/>
      <c r="L35" s="13"/>
      <c r="M35" s="12"/>
      <c r="N35" s="12"/>
      <c r="O35" s="12"/>
      <c r="P35" s="12"/>
      <c r="Q35" s="12"/>
      <c r="R35" s="12"/>
      <c r="S35" s="12"/>
      <c r="T35" s="12"/>
      <c r="U35" s="12"/>
      <c r="V35" s="12"/>
      <c r="W35" s="12"/>
    </row>
    <row r="36" spans="1:23" x14ac:dyDescent="0.2">
      <c r="A36" s="12">
        <v>25</v>
      </c>
      <c r="B36" s="81"/>
      <c r="C36" s="12"/>
      <c r="D36" s="13"/>
      <c r="E36" s="13"/>
      <c r="F36" s="26"/>
      <c r="G36" s="26"/>
      <c r="H36" s="14" t="str">
        <f t="shared" si="3"/>
        <v>NA</v>
      </c>
      <c r="I36" s="14" t="str">
        <f t="shared" si="4"/>
        <v>NA</v>
      </c>
      <c r="J36" s="81"/>
      <c r="K36" s="26"/>
      <c r="L36" s="13"/>
      <c r="M36" s="12"/>
      <c r="N36" s="12"/>
      <c r="O36" s="12"/>
      <c r="P36" s="12"/>
      <c r="Q36" s="12"/>
      <c r="R36" s="12"/>
      <c r="S36" s="12"/>
      <c r="T36" s="12"/>
      <c r="U36" s="12"/>
      <c r="V36" s="12"/>
      <c r="W36" s="12"/>
    </row>
    <row r="37" spans="1:23" x14ac:dyDescent="0.2">
      <c r="A37" s="12">
        <v>26</v>
      </c>
      <c r="B37" s="81"/>
      <c r="C37" s="12"/>
      <c r="D37" s="13"/>
      <c r="E37" s="13"/>
      <c r="F37" s="26"/>
      <c r="G37" s="26"/>
      <c r="H37" s="14" t="str">
        <f t="shared" si="3"/>
        <v>NA</v>
      </c>
      <c r="I37" s="14" t="str">
        <f t="shared" si="4"/>
        <v>NA</v>
      </c>
      <c r="J37" s="81"/>
      <c r="K37" s="26"/>
      <c r="L37" s="13"/>
      <c r="M37" s="12"/>
      <c r="N37" s="12"/>
      <c r="O37" s="12"/>
      <c r="P37" s="12"/>
      <c r="Q37" s="12"/>
      <c r="R37" s="12"/>
      <c r="S37" s="12"/>
      <c r="T37" s="12"/>
      <c r="U37" s="12"/>
      <c r="V37" s="12"/>
      <c r="W37" s="12"/>
    </row>
    <row r="38" spans="1:23" x14ac:dyDescent="0.2">
      <c r="A38" s="12">
        <v>27</v>
      </c>
      <c r="B38" s="81"/>
      <c r="C38" s="12"/>
      <c r="D38" s="13"/>
      <c r="E38" s="12"/>
      <c r="F38" s="26"/>
      <c r="G38" s="26"/>
      <c r="H38" s="14" t="str">
        <f t="shared" si="3"/>
        <v>NA</v>
      </c>
      <c r="I38" s="14" t="str">
        <f t="shared" si="4"/>
        <v>NA</v>
      </c>
      <c r="J38" s="81"/>
      <c r="K38" s="26"/>
      <c r="L38" s="13"/>
      <c r="M38" s="12"/>
      <c r="N38" s="12"/>
      <c r="O38" s="12"/>
      <c r="P38" s="12"/>
      <c r="Q38" s="12"/>
      <c r="R38" s="12"/>
      <c r="S38" s="12"/>
      <c r="T38" s="12"/>
      <c r="U38" s="12"/>
      <c r="V38" s="12"/>
      <c r="W38" s="12"/>
    </row>
    <row r="39" spans="1:23" x14ac:dyDescent="0.2">
      <c r="A39" s="12">
        <v>28</v>
      </c>
      <c r="B39" s="81"/>
      <c r="C39" s="12"/>
      <c r="D39" s="13"/>
      <c r="E39" s="12"/>
      <c r="F39" s="26"/>
      <c r="G39" s="26"/>
      <c r="H39" s="14" t="str">
        <f t="shared" si="3"/>
        <v>NA</v>
      </c>
      <c r="I39" s="14" t="str">
        <f t="shared" si="4"/>
        <v>NA</v>
      </c>
      <c r="J39" s="81"/>
      <c r="K39" s="26"/>
      <c r="L39" s="13"/>
      <c r="M39" s="12"/>
      <c r="N39" s="12"/>
      <c r="O39" s="12"/>
      <c r="P39" s="12"/>
      <c r="Q39" s="12"/>
      <c r="R39" s="12"/>
      <c r="S39" s="12"/>
      <c r="T39" s="12"/>
      <c r="U39" s="12"/>
      <c r="V39" s="12"/>
      <c r="W39" s="12"/>
    </row>
    <row r="40" spans="1:23" x14ac:dyDescent="0.2">
      <c r="A40" s="12">
        <v>29</v>
      </c>
      <c r="B40" s="81"/>
      <c r="C40" s="12"/>
      <c r="D40" s="13"/>
      <c r="E40" s="12"/>
      <c r="F40" s="26"/>
      <c r="G40" s="26"/>
      <c r="H40" s="14" t="str">
        <f t="shared" si="3"/>
        <v>NA</v>
      </c>
      <c r="I40" s="14" t="str">
        <f t="shared" si="4"/>
        <v>NA</v>
      </c>
      <c r="J40" s="81"/>
      <c r="K40" s="26"/>
      <c r="L40" s="13"/>
      <c r="M40" s="12"/>
      <c r="N40" s="12"/>
      <c r="O40" s="12"/>
      <c r="P40" s="12"/>
      <c r="Q40" s="12"/>
      <c r="R40" s="12"/>
      <c r="S40" s="12"/>
      <c r="T40" s="12"/>
      <c r="U40" s="12"/>
      <c r="V40" s="12"/>
      <c r="W40" s="12"/>
    </row>
    <row r="41" spans="1:23" x14ac:dyDescent="0.2">
      <c r="A41" s="12">
        <v>30</v>
      </c>
      <c r="B41" s="81"/>
      <c r="C41" s="12"/>
      <c r="D41" s="13"/>
      <c r="E41" s="12"/>
      <c r="F41" s="26"/>
      <c r="G41" s="26"/>
      <c r="H41" s="14" t="str">
        <f t="shared" si="3"/>
        <v>NA</v>
      </c>
      <c r="I41" s="14" t="str">
        <f t="shared" si="4"/>
        <v>NA</v>
      </c>
      <c r="J41" s="81"/>
      <c r="K41" s="26"/>
      <c r="L41" s="13"/>
      <c r="M41" s="12"/>
      <c r="N41" s="12"/>
      <c r="O41" s="12"/>
      <c r="P41" s="12"/>
      <c r="Q41" s="12"/>
      <c r="R41" s="12"/>
      <c r="S41" s="12"/>
      <c r="T41" s="12"/>
      <c r="U41" s="12"/>
      <c r="V41" s="12"/>
      <c r="W41" s="12"/>
    </row>
    <row r="42" spans="1:23" x14ac:dyDescent="0.2">
      <c r="A42" s="12">
        <v>31</v>
      </c>
      <c r="B42" s="81"/>
      <c r="C42" s="12"/>
      <c r="D42" s="13"/>
      <c r="E42" s="12"/>
      <c r="F42" s="26"/>
      <c r="G42" s="26"/>
      <c r="H42" s="14" t="str">
        <f t="shared" si="3"/>
        <v>NA</v>
      </c>
      <c r="I42" s="14" t="str">
        <f t="shared" si="4"/>
        <v>NA</v>
      </c>
      <c r="J42" s="81"/>
      <c r="K42" s="26"/>
      <c r="L42" s="13"/>
      <c r="M42" s="12"/>
      <c r="N42" s="12"/>
      <c r="O42" s="12"/>
      <c r="P42" s="12"/>
      <c r="Q42" s="12"/>
      <c r="R42" s="12"/>
      <c r="S42" s="12"/>
      <c r="T42" s="12"/>
      <c r="U42" s="12"/>
      <c r="V42" s="12"/>
      <c r="W42" s="12"/>
    </row>
    <row r="43" spans="1:23" x14ac:dyDescent="0.2">
      <c r="A43" s="12">
        <v>32</v>
      </c>
      <c r="B43" s="81"/>
      <c r="C43" s="12"/>
      <c r="D43" s="13"/>
      <c r="E43" s="12"/>
      <c r="F43" s="26"/>
      <c r="G43" s="26"/>
      <c r="H43" s="14" t="str">
        <f t="shared" si="3"/>
        <v>NA</v>
      </c>
      <c r="I43" s="14" t="str">
        <f t="shared" si="4"/>
        <v>NA</v>
      </c>
      <c r="J43" s="81"/>
      <c r="K43" s="26"/>
      <c r="L43" s="13"/>
      <c r="M43" s="12"/>
      <c r="N43" s="12"/>
      <c r="O43" s="12"/>
      <c r="P43" s="12"/>
      <c r="Q43" s="12"/>
      <c r="R43" s="12"/>
      <c r="S43" s="12"/>
      <c r="T43" s="12"/>
      <c r="U43" s="12"/>
      <c r="V43" s="12"/>
      <c r="W43" s="12"/>
    </row>
    <row r="44" spans="1:23" x14ac:dyDescent="0.2">
      <c r="A44" s="12">
        <v>33</v>
      </c>
      <c r="B44" s="81"/>
      <c r="C44" s="12"/>
      <c r="D44" s="13"/>
      <c r="E44" s="12"/>
      <c r="F44" s="26"/>
      <c r="G44" s="26"/>
      <c r="H44" s="14" t="str">
        <f t="shared" si="3"/>
        <v>NA</v>
      </c>
      <c r="I44" s="14" t="str">
        <f t="shared" si="4"/>
        <v>NA</v>
      </c>
      <c r="J44" s="81"/>
      <c r="K44" s="26"/>
      <c r="L44" s="13"/>
      <c r="M44" s="12"/>
      <c r="N44" s="12"/>
      <c r="O44" s="12"/>
      <c r="P44" s="12"/>
      <c r="Q44" s="12"/>
      <c r="R44" s="12"/>
      <c r="S44" s="12"/>
      <c r="T44" s="12"/>
      <c r="U44" s="12"/>
      <c r="V44" s="12"/>
      <c r="W44" s="12"/>
    </row>
    <row r="45" spans="1:23" x14ac:dyDescent="0.2">
      <c r="A45" s="12">
        <v>34</v>
      </c>
      <c r="B45" s="81"/>
      <c r="C45" s="12"/>
      <c r="D45" s="13"/>
      <c r="E45" s="12"/>
      <c r="F45" s="26"/>
      <c r="G45" s="26"/>
      <c r="H45" s="14" t="str">
        <f t="shared" si="3"/>
        <v>NA</v>
      </c>
      <c r="I45" s="14" t="str">
        <f t="shared" si="4"/>
        <v>NA</v>
      </c>
      <c r="J45" s="81"/>
      <c r="K45" s="26"/>
      <c r="L45" s="13"/>
      <c r="M45" s="12"/>
      <c r="N45" s="12"/>
      <c r="O45" s="12"/>
      <c r="P45" s="12"/>
      <c r="Q45" s="12"/>
      <c r="R45" s="12"/>
      <c r="S45" s="12"/>
      <c r="T45" s="12"/>
      <c r="U45" s="12"/>
      <c r="V45" s="12"/>
      <c r="W45" s="12"/>
    </row>
    <row r="46" spans="1:23" x14ac:dyDescent="0.2">
      <c r="A46" s="12">
        <v>36</v>
      </c>
      <c r="B46" s="81"/>
      <c r="C46" s="12"/>
      <c r="D46" s="13"/>
      <c r="E46" s="12"/>
      <c r="F46" s="26"/>
      <c r="G46" s="26"/>
      <c r="H46" s="14" t="str">
        <f t="shared" si="3"/>
        <v>NA</v>
      </c>
      <c r="I46" s="14" t="str">
        <f t="shared" si="4"/>
        <v>NA</v>
      </c>
      <c r="J46" s="81"/>
      <c r="K46" s="26"/>
      <c r="L46" s="13"/>
      <c r="M46" s="12"/>
      <c r="N46" s="12"/>
      <c r="O46" s="12"/>
      <c r="P46" s="12"/>
      <c r="Q46" s="12"/>
      <c r="R46" s="12"/>
      <c r="S46" s="12"/>
      <c r="T46" s="12"/>
      <c r="U46" s="12"/>
      <c r="V46" s="12"/>
      <c r="W46" s="12"/>
    </row>
    <row r="47" spans="1:23" x14ac:dyDescent="0.2">
      <c r="A47" s="12">
        <v>37</v>
      </c>
      <c r="B47" s="81"/>
      <c r="C47" s="12"/>
      <c r="D47" s="13"/>
      <c r="E47" s="12"/>
      <c r="F47" s="26"/>
      <c r="G47" s="26"/>
      <c r="H47" s="14" t="str">
        <f t="shared" si="3"/>
        <v>NA</v>
      </c>
      <c r="I47" s="14" t="str">
        <f t="shared" si="4"/>
        <v>NA</v>
      </c>
      <c r="J47" s="81"/>
      <c r="K47" s="26"/>
      <c r="L47" s="13"/>
      <c r="M47" s="12"/>
      <c r="N47" s="12"/>
      <c r="O47" s="12"/>
      <c r="P47" s="12"/>
      <c r="Q47" s="12"/>
      <c r="R47" s="12"/>
      <c r="S47" s="12"/>
      <c r="T47" s="12"/>
      <c r="U47" s="12"/>
      <c r="V47" s="12"/>
      <c r="W47" s="12"/>
    </row>
    <row r="48" spans="1:23" x14ac:dyDescent="0.2">
      <c r="A48" s="12">
        <v>38</v>
      </c>
      <c r="B48" s="81"/>
      <c r="C48" s="12"/>
      <c r="D48" s="13"/>
      <c r="E48" s="12"/>
      <c r="F48" s="26"/>
      <c r="G48" s="26"/>
      <c r="H48" s="14" t="str">
        <f t="shared" si="3"/>
        <v>NA</v>
      </c>
      <c r="I48" s="14" t="str">
        <f t="shared" si="4"/>
        <v>NA</v>
      </c>
      <c r="J48" s="81"/>
      <c r="K48" s="26"/>
      <c r="L48" s="13"/>
      <c r="M48" s="12"/>
      <c r="N48" s="12"/>
      <c r="O48" s="12"/>
      <c r="P48" s="12"/>
      <c r="Q48" s="12"/>
      <c r="R48" s="12"/>
      <c r="S48" s="12"/>
      <c r="T48" s="12"/>
      <c r="U48" s="12"/>
      <c r="V48" s="12"/>
      <c r="W48" s="12"/>
    </row>
    <row r="49" spans="1:23" x14ac:dyDescent="0.2">
      <c r="A49" s="12">
        <v>39</v>
      </c>
      <c r="B49" s="81"/>
      <c r="C49" s="12"/>
      <c r="D49" s="13"/>
      <c r="E49" s="12"/>
      <c r="F49" s="26"/>
      <c r="G49" s="26"/>
      <c r="H49" s="14" t="str">
        <f t="shared" si="3"/>
        <v>NA</v>
      </c>
      <c r="I49" s="14" t="str">
        <f t="shared" si="4"/>
        <v>NA</v>
      </c>
      <c r="J49" s="81"/>
      <c r="K49" s="26"/>
      <c r="L49" s="13"/>
      <c r="M49" s="12"/>
      <c r="N49" s="12"/>
      <c r="O49" s="12"/>
      <c r="P49" s="12"/>
      <c r="Q49" s="12"/>
      <c r="R49" s="12"/>
      <c r="S49" s="12"/>
      <c r="T49" s="12"/>
      <c r="U49" s="12"/>
      <c r="V49" s="12"/>
      <c r="W49" s="12"/>
    </row>
    <row r="50" spans="1:23" x14ac:dyDescent="0.2">
      <c r="A50" s="12">
        <v>40</v>
      </c>
      <c r="B50" s="81"/>
      <c r="C50" s="12"/>
      <c r="D50" s="13"/>
      <c r="E50" s="13"/>
      <c r="F50" s="26"/>
      <c r="G50" s="26"/>
      <c r="H50" s="14" t="str">
        <f t="shared" si="3"/>
        <v>NA</v>
      </c>
      <c r="I50" s="14" t="str">
        <f t="shared" si="4"/>
        <v>NA</v>
      </c>
      <c r="J50" s="81"/>
      <c r="K50" s="26"/>
      <c r="L50" s="13"/>
      <c r="M50" s="12"/>
      <c r="N50" s="12"/>
      <c r="O50" s="12"/>
      <c r="P50" s="12"/>
      <c r="Q50" s="12"/>
      <c r="R50" s="12"/>
      <c r="S50" s="12"/>
      <c r="T50" s="12"/>
      <c r="U50" s="12"/>
      <c r="V50" s="12"/>
      <c r="W50" s="12"/>
    </row>
    <row r="51" spans="1:23" x14ac:dyDescent="0.2">
      <c r="A51" s="12">
        <v>41</v>
      </c>
      <c r="B51" s="81"/>
      <c r="C51" s="12"/>
      <c r="D51" s="13"/>
      <c r="E51" s="12"/>
      <c r="F51" s="26"/>
      <c r="G51" s="26"/>
      <c r="H51" s="14" t="str">
        <f t="shared" si="3"/>
        <v>NA</v>
      </c>
      <c r="I51" s="14" t="str">
        <f t="shared" si="4"/>
        <v>NA</v>
      </c>
      <c r="J51" s="81"/>
      <c r="K51" s="26"/>
      <c r="L51" s="13"/>
      <c r="M51" s="12"/>
      <c r="N51" s="12"/>
      <c r="O51" s="12"/>
      <c r="P51" s="12"/>
      <c r="Q51" s="12"/>
      <c r="R51" s="12"/>
      <c r="S51" s="12"/>
      <c r="T51" s="12"/>
      <c r="U51" s="12"/>
      <c r="V51" s="12"/>
      <c r="W51" s="12"/>
    </row>
    <row r="52" spans="1:23" x14ac:dyDescent="0.2">
      <c r="A52" s="12">
        <v>42</v>
      </c>
      <c r="B52" s="81"/>
      <c r="C52" s="12"/>
      <c r="D52" s="13"/>
      <c r="E52" s="12"/>
      <c r="F52" s="26"/>
      <c r="G52" s="26"/>
      <c r="H52" s="14" t="str">
        <f t="shared" si="3"/>
        <v>NA</v>
      </c>
      <c r="I52" s="14" t="str">
        <f t="shared" si="4"/>
        <v>NA</v>
      </c>
      <c r="J52" s="81"/>
      <c r="K52" s="26"/>
      <c r="L52" s="13"/>
      <c r="M52" s="12"/>
      <c r="N52" s="12"/>
      <c r="O52" s="12"/>
      <c r="P52" s="12"/>
      <c r="Q52" s="12"/>
      <c r="R52" s="12"/>
      <c r="S52" s="12"/>
      <c r="T52" s="12"/>
      <c r="U52" s="12"/>
      <c r="V52" s="12"/>
      <c r="W52" s="12"/>
    </row>
    <row r="53" spans="1:23" x14ac:dyDescent="0.2">
      <c r="A53" s="12">
        <v>43</v>
      </c>
      <c r="B53" s="81"/>
      <c r="C53" s="12"/>
      <c r="D53" s="12"/>
      <c r="E53" s="12"/>
      <c r="F53" s="26"/>
      <c r="G53" s="26"/>
      <c r="H53" s="14" t="str">
        <f t="shared" si="3"/>
        <v>NA</v>
      </c>
      <c r="I53" s="14" t="str">
        <f t="shared" si="4"/>
        <v>NA</v>
      </c>
      <c r="J53" s="81"/>
      <c r="K53" s="26"/>
      <c r="L53" s="13"/>
      <c r="M53" s="12"/>
      <c r="N53" s="12"/>
      <c r="O53" s="12"/>
      <c r="P53" s="12"/>
      <c r="Q53" s="12"/>
      <c r="R53" s="12"/>
      <c r="S53" s="12"/>
      <c r="T53" s="12"/>
      <c r="U53" s="12"/>
      <c r="V53" s="12"/>
      <c r="W53" s="12"/>
    </row>
    <row r="54" spans="1:23" x14ac:dyDescent="0.2">
      <c r="A54" s="12">
        <v>44</v>
      </c>
      <c r="B54" s="81"/>
      <c r="C54" s="12"/>
      <c r="D54" s="12"/>
      <c r="E54" s="12"/>
      <c r="F54" s="26"/>
      <c r="G54" s="26"/>
      <c r="H54" s="14" t="str">
        <f t="shared" si="3"/>
        <v>NA</v>
      </c>
      <c r="I54" s="14" t="str">
        <f t="shared" si="4"/>
        <v>NA</v>
      </c>
      <c r="J54" s="81"/>
      <c r="K54" s="26"/>
      <c r="L54" s="13"/>
      <c r="M54" s="12"/>
      <c r="N54" s="12"/>
      <c r="O54" s="12"/>
      <c r="P54" s="12"/>
      <c r="Q54" s="12"/>
      <c r="R54" s="12"/>
      <c r="S54" s="12"/>
      <c r="T54" s="12"/>
      <c r="U54" s="12"/>
      <c r="V54" s="12"/>
      <c r="W54" s="12"/>
    </row>
    <row r="55" spans="1:23" x14ac:dyDescent="0.2">
      <c r="A55" s="12">
        <v>45</v>
      </c>
      <c r="B55" s="81"/>
      <c r="C55" s="12"/>
      <c r="D55" s="12"/>
      <c r="E55" s="12"/>
      <c r="F55" s="26"/>
      <c r="G55" s="26"/>
      <c r="H55" s="14" t="str">
        <f t="shared" si="3"/>
        <v>NA</v>
      </c>
      <c r="I55" s="14" t="str">
        <f t="shared" si="4"/>
        <v>NA</v>
      </c>
      <c r="J55" s="81"/>
      <c r="K55" s="26"/>
      <c r="L55" s="13"/>
      <c r="M55" s="12"/>
      <c r="N55" s="12"/>
      <c r="O55" s="12"/>
      <c r="P55" s="12"/>
      <c r="Q55" s="12"/>
      <c r="R55" s="12"/>
      <c r="S55" s="12"/>
      <c r="T55" s="12"/>
      <c r="U55" s="12"/>
      <c r="V55" s="12"/>
      <c r="W55" s="12"/>
    </row>
    <row r="56" spans="1:23" x14ac:dyDescent="0.2">
      <c r="A56" s="12">
        <v>46</v>
      </c>
      <c r="B56" s="81"/>
      <c r="C56" s="12"/>
      <c r="D56" s="12"/>
      <c r="E56" s="12"/>
      <c r="F56" s="26"/>
      <c r="G56" s="26"/>
      <c r="H56" s="14" t="str">
        <f t="shared" si="3"/>
        <v>NA</v>
      </c>
      <c r="I56" s="14" t="str">
        <f t="shared" si="4"/>
        <v>NA</v>
      </c>
      <c r="J56" s="81"/>
      <c r="K56" s="26"/>
      <c r="L56" s="13"/>
      <c r="M56" s="12"/>
      <c r="N56" s="12"/>
      <c r="O56" s="12"/>
      <c r="P56" s="12"/>
      <c r="Q56" s="12"/>
      <c r="R56" s="12"/>
      <c r="S56" s="12"/>
      <c r="T56" s="12"/>
      <c r="U56" s="12"/>
      <c r="V56" s="12"/>
      <c r="W56" s="12"/>
    </row>
    <row r="57" spans="1:23" x14ac:dyDescent="0.2">
      <c r="A57" s="12">
        <v>47</v>
      </c>
      <c r="B57" s="81"/>
      <c r="C57" s="12"/>
      <c r="D57" s="12"/>
      <c r="E57" s="12"/>
      <c r="F57" s="26"/>
      <c r="G57" s="26"/>
      <c r="H57" s="14" t="str">
        <f t="shared" si="3"/>
        <v>NA</v>
      </c>
      <c r="I57" s="14" t="str">
        <f t="shared" si="4"/>
        <v>NA</v>
      </c>
      <c r="J57" s="81"/>
      <c r="K57" s="26"/>
      <c r="L57" s="13"/>
      <c r="M57" s="12"/>
      <c r="N57" s="12"/>
      <c r="O57" s="12"/>
      <c r="P57" s="12"/>
      <c r="Q57" s="12"/>
      <c r="R57" s="12"/>
      <c r="S57" s="12"/>
      <c r="T57" s="12"/>
      <c r="U57" s="12"/>
      <c r="V57" s="12"/>
      <c r="W57" s="12"/>
    </row>
    <row r="58" spans="1:23" x14ac:dyDescent="0.2">
      <c r="A58" s="12">
        <v>48</v>
      </c>
      <c r="B58" s="81"/>
      <c r="C58" s="12"/>
      <c r="D58" s="12"/>
      <c r="E58" s="12"/>
      <c r="F58" s="26"/>
      <c r="G58" s="26"/>
      <c r="H58" s="14" t="str">
        <f t="shared" si="3"/>
        <v>NA</v>
      </c>
      <c r="I58" s="14" t="str">
        <f t="shared" si="4"/>
        <v>NA</v>
      </c>
      <c r="J58" s="81"/>
      <c r="K58" s="26"/>
      <c r="L58" s="13"/>
      <c r="M58" s="12"/>
      <c r="N58" s="12"/>
      <c r="O58" s="12"/>
      <c r="P58" s="12"/>
      <c r="Q58" s="12"/>
      <c r="R58" s="12"/>
      <c r="S58" s="12"/>
      <c r="T58" s="12"/>
      <c r="U58" s="12"/>
      <c r="V58" s="12"/>
      <c r="W58" s="12"/>
    </row>
    <row r="59" spans="1:23" x14ac:dyDescent="0.2">
      <c r="A59" s="12">
        <v>49</v>
      </c>
      <c r="B59" s="81"/>
      <c r="C59" s="12"/>
      <c r="D59" s="12"/>
      <c r="E59" s="12"/>
      <c r="F59" s="26"/>
      <c r="G59" s="26"/>
      <c r="H59" s="14" t="str">
        <f t="shared" si="3"/>
        <v>NA</v>
      </c>
      <c r="I59" s="14" t="str">
        <f t="shared" si="4"/>
        <v>NA</v>
      </c>
      <c r="J59" s="81"/>
      <c r="K59" s="26"/>
      <c r="L59" s="13"/>
      <c r="M59" s="12"/>
      <c r="N59" s="12"/>
      <c r="O59" s="12"/>
      <c r="P59" s="12"/>
      <c r="Q59" s="12"/>
      <c r="R59" s="12"/>
      <c r="S59" s="12"/>
      <c r="T59" s="12"/>
      <c r="U59" s="12"/>
      <c r="V59" s="12"/>
      <c r="W59" s="12"/>
    </row>
    <row r="60" spans="1:23" x14ac:dyDescent="0.2">
      <c r="A60" s="12">
        <v>50</v>
      </c>
      <c r="B60" s="81"/>
      <c r="C60" s="12"/>
      <c r="D60" s="12"/>
      <c r="E60" s="12"/>
      <c r="F60" s="26"/>
      <c r="G60" s="26"/>
      <c r="H60" s="14" t="str">
        <f t="shared" si="3"/>
        <v>NA</v>
      </c>
      <c r="I60" s="14" t="str">
        <f t="shared" si="4"/>
        <v>NA</v>
      </c>
      <c r="J60" s="81"/>
      <c r="K60" s="26"/>
      <c r="L60" s="13"/>
      <c r="M60" s="12"/>
      <c r="N60" s="12"/>
      <c r="O60" s="12"/>
      <c r="P60" s="12"/>
      <c r="Q60" s="12"/>
      <c r="R60" s="12"/>
      <c r="S60" s="12"/>
      <c r="T60" s="12"/>
      <c r="U60" s="12"/>
      <c r="V60" s="12"/>
      <c r="W60" s="12"/>
    </row>
  </sheetData>
  <autoFilter ref="A11:W60"/>
  <mergeCells count="4">
    <mergeCell ref="A10:E10"/>
    <mergeCell ref="Q10:W10"/>
    <mergeCell ref="J10:P10"/>
    <mergeCell ref="F10:I10"/>
  </mergeCells>
  <phoneticPr fontId="2" type="noConversion"/>
  <dataValidations count="4">
    <dataValidation type="list" allowBlank="1" showInputMessage="1" showErrorMessage="1" sqref="J12:J60">
      <formula1>$J$2:$J$8</formula1>
    </dataValidation>
    <dataValidation type="list" allowBlank="1" showInputMessage="1" showErrorMessage="1" sqref="K12:K60">
      <formula1>$K$2:$K$8</formula1>
    </dataValidation>
    <dataValidation type="list" allowBlank="1" showInputMessage="1" showErrorMessage="1" sqref="F12:G60">
      <formula1>$F$2:$F$4</formula1>
    </dataValidation>
    <dataValidation type="list" allowBlank="1" showInputMessage="1" showErrorMessage="1" sqref="B12:B60">
      <formula1>$B$2:$B$8</formula1>
    </dataValidation>
  </dataValidations>
  <pageMargins left="0.74803149606299213" right="0.74803149606299213" top="0.98425196850393704" bottom="0.98425196850393704" header="0.39370078740157483" footer="0.39370078740157483"/>
  <pageSetup paperSize="9" orientation="landscape" r:id="rId1"/>
  <headerFooter alignWithMargins="0">
    <oddFooter xml:space="preserve">&amp;L&amp;"Times New Roman,Regular"&amp;9In the
business of
climate change&amp;C&amp;8&amp;A&amp;R&amp;7© Energetics Pty Ltd 2009         &amp;8Page &amp;P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4"/>
  </sheetPr>
  <dimension ref="A1:O24"/>
  <sheetViews>
    <sheetView zoomScale="90" zoomScaleNormal="90" workbookViewId="0">
      <pane xSplit="1" ySplit="2" topLeftCell="B7" activePane="bottomRight" state="frozen"/>
      <selection activeCell="E59" sqref="E59"/>
      <selection pane="topRight" activeCell="E59" sqref="E59"/>
      <selection pane="bottomLeft" activeCell="E59" sqref="E59"/>
      <selection pane="bottomRight" activeCell="E59" sqref="E59"/>
    </sheetView>
  </sheetViews>
  <sheetFormatPr defaultRowHeight="12.75" x14ac:dyDescent="0.2"/>
  <cols>
    <col min="1" max="1" width="18.7109375" style="2" bestFit="1" customWidth="1"/>
    <col min="2" max="2" width="16.28515625" style="2" bestFit="1" customWidth="1"/>
    <col min="3" max="3" width="21.140625" style="2" bestFit="1" customWidth="1"/>
    <col min="4" max="4" width="20.85546875" style="2" bestFit="1" customWidth="1"/>
    <col min="5" max="5" width="19.140625" style="2" bestFit="1" customWidth="1"/>
    <col min="6" max="6" width="22.7109375" style="2" bestFit="1" customWidth="1"/>
    <col min="7" max="7" width="18" style="2" bestFit="1" customWidth="1"/>
    <col min="8" max="8" width="13" style="2" bestFit="1" customWidth="1"/>
    <col min="9" max="10" width="13.85546875" style="2" bestFit="1" customWidth="1"/>
    <col min="11" max="11" width="18.5703125" style="2" bestFit="1" customWidth="1"/>
    <col min="12" max="12" width="22.28515625" style="2" bestFit="1" customWidth="1"/>
    <col min="13" max="13" width="27.28515625" style="2" bestFit="1" customWidth="1"/>
    <col min="14" max="14" width="14.42578125" style="2" bestFit="1" customWidth="1"/>
    <col min="15" max="15" width="24.85546875" style="2" bestFit="1" customWidth="1"/>
    <col min="16" max="16384" width="9.140625" style="2"/>
  </cols>
  <sheetData>
    <row r="1" spans="1:15" x14ac:dyDescent="0.2">
      <c r="B1" s="121" t="s">
        <v>94</v>
      </c>
      <c r="C1" s="122"/>
      <c r="D1" s="122"/>
      <c r="E1" s="122"/>
      <c r="F1" s="123" t="s">
        <v>8</v>
      </c>
      <c r="G1" s="124"/>
      <c r="H1" s="125" t="s">
        <v>95</v>
      </c>
      <c r="I1" s="126"/>
      <c r="J1" s="126"/>
      <c r="K1" s="37" t="s">
        <v>11</v>
      </c>
      <c r="L1" s="127" t="s">
        <v>14</v>
      </c>
      <c r="M1" s="128"/>
      <c r="N1" s="1" t="s">
        <v>15</v>
      </c>
      <c r="O1" s="4" t="s">
        <v>104</v>
      </c>
    </row>
    <row r="2" spans="1:15" ht="14.25" x14ac:dyDescent="0.25">
      <c r="A2" s="38" t="s">
        <v>22</v>
      </c>
      <c r="B2" s="39" t="s">
        <v>4</v>
      </c>
      <c r="C2" s="40" t="s">
        <v>5</v>
      </c>
      <c r="D2" s="39" t="s">
        <v>6</v>
      </c>
      <c r="E2" s="40" t="s">
        <v>7</v>
      </c>
      <c r="F2" s="39" t="s">
        <v>9</v>
      </c>
      <c r="G2" s="40" t="s">
        <v>10</v>
      </c>
      <c r="H2" s="39" t="s">
        <v>98</v>
      </c>
      <c r="I2" s="40" t="s">
        <v>96</v>
      </c>
      <c r="J2" s="39" t="s">
        <v>97</v>
      </c>
      <c r="K2" s="40" t="s">
        <v>102</v>
      </c>
      <c r="L2" s="39" t="s">
        <v>100</v>
      </c>
      <c r="M2" s="39" t="s">
        <v>99</v>
      </c>
      <c r="N2" s="41" t="s">
        <v>101</v>
      </c>
      <c r="O2" s="39" t="s">
        <v>103</v>
      </c>
    </row>
    <row r="3" spans="1:15" x14ac:dyDescent="0.2">
      <c r="A3" s="3">
        <f>'Project Register'!D6</f>
        <v>2010</v>
      </c>
      <c r="B3" s="22">
        <v>0.11</v>
      </c>
      <c r="C3" s="42">
        <v>0.11</v>
      </c>
      <c r="D3" s="22">
        <v>0.06</v>
      </c>
      <c r="E3" s="42">
        <v>17.13</v>
      </c>
      <c r="F3" s="22">
        <v>11</v>
      </c>
      <c r="G3" s="42">
        <v>150</v>
      </c>
      <c r="H3" s="44"/>
      <c r="I3" s="45">
        <v>1.25</v>
      </c>
      <c r="J3" s="44"/>
      <c r="K3" s="45"/>
      <c r="L3" s="22">
        <v>0.7</v>
      </c>
      <c r="M3" s="22">
        <v>0.4</v>
      </c>
      <c r="N3" s="42">
        <v>40</v>
      </c>
      <c r="O3" s="22">
        <v>700</v>
      </c>
    </row>
    <row r="4" spans="1:15" x14ac:dyDescent="0.2">
      <c r="A4" s="3">
        <f>A3+1</f>
        <v>2011</v>
      </c>
      <c r="B4" s="22">
        <v>0.125</v>
      </c>
      <c r="C4" s="42">
        <v>0.125</v>
      </c>
      <c r="D4" s="22">
        <v>6.2E-2</v>
      </c>
      <c r="E4" s="42">
        <v>17.13</v>
      </c>
      <c r="F4" s="22">
        <f>F3*1.04</f>
        <v>11.440000000000001</v>
      </c>
      <c r="G4" s="42">
        <v>150</v>
      </c>
      <c r="H4" s="44"/>
      <c r="I4" s="45">
        <f>I3</f>
        <v>1.25</v>
      </c>
      <c r="J4" s="44"/>
      <c r="K4" s="45"/>
      <c r="L4" s="22">
        <f>L3*1.025</f>
        <v>0.71749999999999992</v>
      </c>
      <c r="M4" s="22">
        <f>M3*1.025</f>
        <v>0.41</v>
      </c>
      <c r="N4" s="43">
        <f>N3*1.03</f>
        <v>41.2</v>
      </c>
      <c r="O4" s="22">
        <f>O3*1.025</f>
        <v>717.49999999999989</v>
      </c>
    </row>
    <row r="5" spans="1:15" x14ac:dyDescent="0.2">
      <c r="A5" s="3">
        <f t="shared" ref="A5:A24" si="0">A4+1</f>
        <v>2012</v>
      </c>
      <c r="B5" s="22">
        <f>B4*1.04</f>
        <v>0.13</v>
      </c>
      <c r="C5" s="42">
        <f>C4*1.04</f>
        <v>0.13</v>
      </c>
      <c r="D5" s="22">
        <f>D4*1.04</f>
        <v>6.4479999999999996E-2</v>
      </c>
      <c r="E5" s="42">
        <f>E4*1.025</f>
        <v>17.558249999999997</v>
      </c>
      <c r="F5" s="22">
        <f t="shared" ref="F5:F15" si="1">F4*1.04</f>
        <v>11.897600000000002</v>
      </c>
      <c r="G5" s="42">
        <f>G4*1.05</f>
        <v>157.5</v>
      </c>
      <c r="H5" s="44"/>
      <c r="I5" s="45">
        <f t="shared" ref="I5:I24" si="2">I4</f>
        <v>1.25</v>
      </c>
      <c r="J5" s="44"/>
      <c r="K5" s="45"/>
      <c r="L5" s="22">
        <f t="shared" ref="L5:L24" si="3">L4*1.025</f>
        <v>0.73543749999999986</v>
      </c>
      <c r="M5" s="22">
        <f t="shared" ref="M5:M23" si="4">M4*1.025</f>
        <v>0.42024999999999996</v>
      </c>
      <c r="N5" s="43">
        <f t="shared" ref="N5:N24" si="5">N4*1.03</f>
        <v>42.436000000000007</v>
      </c>
      <c r="O5" s="22">
        <f t="shared" ref="O5:O24" si="6">O4*1.025</f>
        <v>735.43749999999977</v>
      </c>
    </row>
    <row r="6" spans="1:15" x14ac:dyDescent="0.2">
      <c r="A6" s="3">
        <f t="shared" si="0"/>
        <v>2013</v>
      </c>
      <c r="B6" s="22">
        <f t="shared" ref="B6:B15" si="7">B5*1.04</f>
        <v>0.13520000000000001</v>
      </c>
      <c r="C6" s="42">
        <f t="shared" ref="C6:C15" si="8">C5*1.04</f>
        <v>0.13520000000000001</v>
      </c>
      <c r="D6" s="22">
        <f t="shared" ref="D6:D15" si="9">D5*1.04</f>
        <v>6.7059199999999999E-2</v>
      </c>
      <c r="E6" s="42">
        <f t="shared" ref="E6:E15" si="10">E5*1.025</f>
        <v>17.997206249999994</v>
      </c>
      <c r="F6" s="22">
        <f t="shared" si="1"/>
        <v>12.373504000000002</v>
      </c>
      <c r="G6" s="42">
        <f t="shared" ref="G6:G24" si="11">G5*1.05</f>
        <v>165.375</v>
      </c>
      <c r="H6" s="44"/>
      <c r="I6" s="45">
        <f t="shared" si="2"/>
        <v>1.25</v>
      </c>
      <c r="J6" s="44"/>
      <c r="K6" s="45"/>
      <c r="L6" s="22">
        <f t="shared" si="3"/>
        <v>0.7538234374999998</v>
      </c>
      <c r="M6" s="22">
        <f t="shared" si="4"/>
        <v>0.4307562499999999</v>
      </c>
      <c r="N6" s="43">
        <f t="shared" si="5"/>
        <v>43.709080000000007</v>
      </c>
      <c r="O6" s="22">
        <f t="shared" si="6"/>
        <v>753.82343749999973</v>
      </c>
    </row>
    <row r="7" spans="1:15" x14ac:dyDescent="0.2">
      <c r="A7" s="3">
        <f t="shared" si="0"/>
        <v>2014</v>
      </c>
      <c r="B7" s="22">
        <f t="shared" si="7"/>
        <v>0.14060800000000001</v>
      </c>
      <c r="C7" s="42">
        <f t="shared" si="8"/>
        <v>0.14060800000000001</v>
      </c>
      <c r="D7" s="22">
        <f t="shared" si="9"/>
        <v>6.9741568000000004E-2</v>
      </c>
      <c r="E7" s="42">
        <f t="shared" si="10"/>
        <v>18.447136406249992</v>
      </c>
      <c r="F7" s="22">
        <f t="shared" si="1"/>
        <v>12.868444160000003</v>
      </c>
      <c r="G7" s="42">
        <f t="shared" si="11"/>
        <v>173.64375000000001</v>
      </c>
      <c r="H7" s="44"/>
      <c r="I7" s="45">
        <f t="shared" si="2"/>
        <v>1.25</v>
      </c>
      <c r="J7" s="44"/>
      <c r="K7" s="45"/>
      <c r="L7" s="22">
        <f t="shared" si="3"/>
        <v>0.77266902343749977</v>
      </c>
      <c r="M7" s="22">
        <f t="shared" si="4"/>
        <v>0.44152515624999983</v>
      </c>
      <c r="N7" s="43">
        <f t="shared" si="5"/>
        <v>45.020352400000007</v>
      </c>
      <c r="O7" s="22">
        <f t="shared" si="6"/>
        <v>772.66902343749962</v>
      </c>
    </row>
    <row r="8" spans="1:15" x14ac:dyDescent="0.2">
      <c r="A8" s="3">
        <f t="shared" si="0"/>
        <v>2015</v>
      </c>
      <c r="B8" s="22">
        <f t="shared" si="7"/>
        <v>0.14623232000000003</v>
      </c>
      <c r="C8" s="42">
        <f t="shared" si="8"/>
        <v>0.14623232000000003</v>
      </c>
      <c r="D8" s="22">
        <f t="shared" si="9"/>
        <v>7.2531230720000006E-2</v>
      </c>
      <c r="E8" s="42">
        <f t="shared" si="10"/>
        <v>18.908314816406239</v>
      </c>
      <c r="F8" s="22">
        <f t="shared" si="1"/>
        <v>13.383181926400002</v>
      </c>
      <c r="G8" s="42">
        <f t="shared" si="11"/>
        <v>182.32593750000001</v>
      </c>
      <c r="H8" s="44"/>
      <c r="I8" s="45">
        <f t="shared" si="2"/>
        <v>1.25</v>
      </c>
      <c r="J8" s="44"/>
      <c r="K8" s="45"/>
      <c r="L8" s="22">
        <f t="shared" si="3"/>
        <v>0.79198574902343721</v>
      </c>
      <c r="M8" s="22">
        <f t="shared" si="4"/>
        <v>0.45256328515624977</v>
      </c>
      <c r="N8" s="43">
        <f t="shared" si="5"/>
        <v>46.370962972000008</v>
      </c>
      <c r="O8" s="22">
        <f t="shared" si="6"/>
        <v>791.98574902343705</v>
      </c>
    </row>
    <row r="9" spans="1:15" x14ac:dyDescent="0.2">
      <c r="A9" s="3">
        <f t="shared" si="0"/>
        <v>2016</v>
      </c>
      <c r="B9" s="22">
        <f t="shared" si="7"/>
        <v>0.15208161280000004</v>
      </c>
      <c r="C9" s="42">
        <f t="shared" si="8"/>
        <v>0.15208161280000004</v>
      </c>
      <c r="D9" s="22">
        <f t="shared" si="9"/>
        <v>7.5432479948800008E-2</v>
      </c>
      <c r="E9" s="42">
        <f t="shared" si="10"/>
        <v>19.381022686816394</v>
      </c>
      <c r="F9" s="22">
        <f t="shared" si="1"/>
        <v>13.918509203456003</v>
      </c>
      <c r="G9" s="42">
        <f t="shared" si="11"/>
        <v>191.44223437500003</v>
      </c>
      <c r="H9" s="44"/>
      <c r="I9" s="45">
        <f t="shared" si="2"/>
        <v>1.25</v>
      </c>
      <c r="J9" s="44"/>
      <c r="K9" s="45"/>
      <c r="L9" s="22">
        <f t="shared" si="3"/>
        <v>0.81178539274902306</v>
      </c>
      <c r="M9" s="22">
        <f t="shared" si="4"/>
        <v>0.46387736728515599</v>
      </c>
      <c r="N9" s="43">
        <f t="shared" si="5"/>
        <v>47.762091861160009</v>
      </c>
      <c r="O9" s="22">
        <f t="shared" si="6"/>
        <v>811.78539274902289</v>
      </c>
    </row>
    <row r="10" spans="1:15" x14ac:dyDescent="0.2">
      <c r="A10" s="3">
        <f t="shared" si="0"/>
        <v>2017</v>
      </c>
      <c r="B10" s="22">
        <f t="shared" si="7"/>
        <v>0.15816487731200005</v>
      </c>
      <c r="C10" s="42">
        <f t="shared" si="8"/>
        <v>0.15816487731200005</v>
      </c>
      <c r="D10" s="22">
        <f t="shared" si="9"/>
        <v>7.8449779146752011E-2</v>
      </c>
      <c r="E10" s="42">
        <f t="shared" si="10"/>
        <v>19.865548253986802</v>
      </c>
      <c r="F10" s="22">
        <f t="shared" si="1"/>
        <v>14.475249571594244</v>
      </c>
      <c r="G10" s="42">
        <f t="shared" si="11"/>
        <v>201.01434609375005</v>
      </c>
      <c r="H10" s="44"/>
      <c r="I10" s="45">
        <f t="shared" si="2"/>
        <v>1.25</v>
      </c>
      <c r="J10" s="44"/>
      <c r="K10" s="45"/>
      <c r="L10" s="22">
        <f t="shared" si="3"/>
        <v>0.83208002756774857</v>
      </c>
      <c r="M10" s="22">
        <f t="shared" si="4"/>
        <v>0.47547430146728487</v>
      </c>
      <c r="N10" s="43">
        <f t="shared" si="5"/>
        <v>49.194954616994814</v>
      </c>
      <c r="O10" s="22">
        <f t="shared" si="6"/>
        <v>832.0800275677484</v>
      </c>
    </row>
    <row r="11" spans="1:15" x14ac:dyDescent="0.2">
      <c r="A11" s="3">
        <f t="shared" si="0"/>
        <v>2018</v>
      </c>
      <c r="B11" s="22">
        <f t="shared" si="7"/>
        <v>0.16449147240448006</v>
      </c>
      <c r="C11" s="42">
        <f t="shared" si="8"/>
        <v>0.16449147240448006</v>
      </c>
      <c r="D11" s="22">
        <f t="shared" si="9"/>
        <v>8.1587770312622099E-2</v>
      </c>
      <c r="E11" s="42">
        <f t="shared" si="10"/>
        <v>20.362186960336469</v>
      </c>
      <c r="F11" s="22">
        <f t="shared" si="1"/>
        <v>15.054259554458014</v>
      </c>
      <c r="G11" s="42">
        <f t="shared" si="11"/>
        <v>211.06506339843756</v>
      </c>
      <c r="H11" s="44"/>
      <c r="I11" s="45">
        <f t="shared" si="2"/>
        <v>1.25</v>
      </c>
      <c r="J11" s="44"/>
      <c r="K11" s="45"/>
      <c r="L11" s="22">
        <f t="shared" si="3"/>
        <v>0.85288202825694226</v>
      </c>
      <c r="M11" s="22">
        <f t="shared" si="4"/>
        <v>0.48736115900396693</v>
      </c>
      <c r="N11" s="43">
        <f t="shared" si="5"/>
        <v>50.670803255504659</v>
      </c>
      <c r="O11" s="22">
        <f t="shared" si="6"/>
        <v>852.88202825694202</v>
      </c>
    </row>
    <row r="12" spans="1:15" x14ac:dyDescent="0.2">
      <c r="A12" s="3">
        <f t="shared" si="0"/>
        <v>2019</v>
      </c>
      <c r="B12" s="22">
        <f t="shared" si="7"/>
        <v>0.17107113130065926</v>
      </c>
      <c r="C12" s="42">
        <f t="shared" si="8"/>
        <v>0.17107113130065926</v>
      </c>
      <c r="D12" s="22">
        <f t="shared" si="9"/>
        <v>8.4851281125126979E-2</v>
      </c>
      <c r="E12" s="42">
        <f t="shared" si="10"/>
        <v>20.87124163434488</v>
      </c>
      <c r="F12" s="22">
        <f t="shared" si="1"/>
        <v>15.656429936636336</v>
      </c>
      <c r="G12" s="42">
        <f t="shared" si="11"/>
        <v>221.61831656835943</v>
      </c>
      <c r="H12" s="44"/>
      <c r="I12" s="45">
        <f t="shared" si="2"/>
        <v>1.25</v>
      </c>
      <c r="J12" s="44"/>
      <c r="K12" s="45"/>
      <c r="L12" s="22">
        <f t="shared" si="3"/>
        <v>0.87420407896336572</v>
      </c>
      <c r="M12" s="22">
        <f t="shared" si="4"/>
        <v>0.49954518797906605</v>
      </c>
      <c r="N12" s="43">
        <f t="shared" si="5"/>
        <v>52.190927353169798</v>
      </c>
      <c r="O12" s="22">
        <f t="shared" si="6"/>
        <v>874.20407896336553</v>
      </c>
    </row>
    <row r="13" spans="1:15" x14ac:dyDescent="0.2">
      <c r="A13" s="3">
        <f t="shared" si="0"/>
        <v>2020</v>
      </c>
      <c r="B13" s="22">
        <f t="shared" si="7"/>
        <v>0.17791397655268565</v>
      </c>
      <c r="C13" s="42">
        <f t="shared" si="8"/>
        <v>0.17791397655268565</v>
      </c>
      <c r="D13" s="22">
        <f t="shared" si="9"/>
        <v>8.824533237013206E-2</v>
      </c>
      <c r="E13" s="42">
        <f t="shared" si="10"/>
        <v>21.3930226752035</v>
      </c>
      <c r="F13" s="22">
        <f t="shared" si="1"/>
        <v>16.282687134101788</v>
      </c>
      <c r="G13" s="42">
        <f t="shared" si="11"/>
        <v>232.6992323967774</v>
      </c>
      <c r="H13" s="44"/>
      <c r="I13" s="45">
        <f t="shared" si="2"/>
        <v>1.25</v>
      </c>
      <c r="J13" s="44"/>
      <c r="K13" s="45"/>
      <c r="L13" s="22">
        <f t="shared" si="3"/>
        <v>0.89605918093744974</v>
      </c>
      <c r="M13" s="22">
        <f t="shared" si="4"/>
        <v>0.51203381767854261</v>
      </c>
      <c r="N13" s="43">
        <f t="shared" si="5"/>
        <v>53.756655173764891</v>
      </c>
      <c r="O13" s="22">
        <f t="shared" si="6"/>
        <v>896.05918093744958</v>
      </c>
    </row>
    <row r="14" spans="1:15" x14ac:dyDescent="0.2">
      <c r="A14" s="3">
        <f t="shared" si="0"/>
        <v>2021</v>
      </c>
      <c r="B14" s="22">
        <f t="shared" si="7"/>
        <v>0.18503053561479307</v>
      </c>
      <c r="C14" s="42">
        <f t="shared" si="8"/>
        <v>0.18503053561479307</v>
      </c>
      <c r="D14" s="22">
        <f t="shared" si="9"/>
        <v>9.1775145664937344E-2</v>
      </c>
      <c r="E14" s="42">
        <f t="shared" si="10"/>
        <v>21.927848242083584</v>
      </c>
      <c r="F14" s="22">
        <f t="shared" si="1"/>
        <v>16.93399461946586</v>
      </c>
      <c r="G14" s="42">
        <f t="shared" si="11"/>
        <v>244.33419401661629</v>
      </c>
      <c r="H14" s="44"/>
      <c r="I14" s="45">
        <f t="shared" si="2"/>
        <v>1.25</v>
      </c>
      <c r="J14" s="44"/>
      <c r="K14" s="45"/>
      <c r="L14" s="22">
        <f t="shared" si="3"/>
        <v>0.91846066046088592</v>
      </c>
      <c r="M14" s="22">
        <f t="shared" si="4"/>
        <v>0.52483466312050608</v>
      </c>
      <c r="N14" s="43">
        <f t="shared" si="5"/>
        <v>55.369354828977841</v>
      </c>
      <c r="O14" s="22">
        <f t="shared" si="6"/>
        <v>918.46066046088572</v>
      </c>
    </row>
    <row r="15" spans="1:15" x14ac:dyDescent="0.2">
      <c r="A15" s="3">
        <f t="shared" si="0"/>
        <v>2022</v>
      </c>
      <c r="B15" s="22">
        <f t="shared" si="7"/>
        <v>0.19243175703938481</v>
      </c>
      <c r="C15" s="42">
        <f t="shared" si="8"/>
        <v>0.19243175703938481</v>
      </c>
      <c r="D15" s="22">
        <f t="shared" si="9"/>
        <v>9.5446151491534847E-2</v>
      </c>
      <c r="E15" s="42">
        <f t="shared" si="10"/>
        <v>22.476044448135671</v>
      </c>
      <c r="F15" s="22">
        <f t="shared" si="1"/>
        <v>17.611354404244494</v>
      </c>
      <c r="G15" s="42">
        <f t="shared" si="11"/>
        <v>256.55090371744711</v>
      </c>
      <c r="H15" s="44"/>
      <c r="I15" s="45">
        <f t="shared" si="2"/>
        <v>1.25</v>
      </c>
      <c r="J15" s="44"/>
      <c r="K15" s="45"/>
      <c r="L15" s="22">
        <f t="shared" si="3"/>
        <v>0.94142217697240804</v>
      </c>
      <c r="M15" s="22">
        <f t="shared" si="4"/>
        <v>0.53795552969851868</v>
      </c>
      <c r="N15" s="43">
        <f t="shared" si="5"/>
        <v>57.030435473847177</v>
      </c>
      <c r="O15" s="22">
        <f t="shared" si="6"/>
        <v>941.42217697240778</v>
      </c>
    </row>
    <row r="16" spans="1:15" x14ac:dyDescent="0.2">
      <c r="A16" s="3">
        <f t="shared" si="0"/>
        <v>2023</v>
      </c>
      <c r="B16" s="22">
        <f t="shared" ref="B16:B24" si="12">B15*1.04</f>
        <v>0.20012902732096022</v>
      </c>
      <c r="C16" s="42">
        <f t="shared" ref="C16:C24" si="13">C15*1.04</f>
        <v>0.20012902732096022</v>
      </c>
      <c r="D16" s="22">
        <f t="shared" ref="D16:D24" si="14">D15*1.04</f>
        <v>9.9263997551196248E-2</v>
      </c>
      <c r="E16" s="42">
        <f t="shared" ref="E16:E24" si="15">E15*1.025</f>
        <v>23.037945559339061</v>
      </c>
      <c r="F16" s="22">
        <f t="shared" ref="F16:F24" si="16">F15*1.04</f>
        <v>18.315808580414274</v>
      </c>
      <c r="G16" s="42">
        <f t="shared" si="11"/>
        <v>269.37844890331951</v>
      </c>
      <c r="H16" s="44"/>
      <c r="I16" s="45">
        <f t="shared" si="2"/>
        <v>1.25</v>
      </c>
      <c r="J16" s="44"/>
      <c r="K16" s="45"/>
      <c r="L16" s="22">
        <f t="shared" si="3"/>
        <v>0.96495773139671814</v>
      </c>
      <c r="M16" s="22">
        <f t="shared" si="4"/>
        <v>0.55140441794098161</v>
      </c>
      <c r="N16" s="43">
        <f t="shared" si="5"/>
        <v>58.741348538062596</v>
      </c>
      <c r="O16" s="22">
        <f t="shared" si="6"/>
        <v>964.95773139671792</v>
      </c>
    </row>
    <row r="17" spans="1:15" x14ac:dyDescent="0.2">
      <c r="A17" s="3">
        <f t="shared" si="0"/>
        <v>2024</v>
      </c>
      <c r="B17" s="22">
        <f t="shared" si="12"/>
        <v>0.20813418841379863</v>
      </c>
      <c r="C17" s="42">
        <f t="shared" si="13"/>
        <v>0.20813418841379863</v>
      </c>
      <c r="D17" s="22">
        <f t="shared" si="14"/>
        <v>0.1032345574532441</v>
      </c>
      <c r="E17" s="42">
        <f t="shared" si="15"/>
        <v>23.613894198322534</v>
      </c>
      <c r="F17" s="22">
        <f t="shared" si="16"/>
        <v>19.048440923630846</v>
      </c>
      <c r="G17" s="42">
        <f t="shared" si="11"/>
        <v>282.84737134848552</v>
      </c>
      <c r="H17" s="44"/>
      <c r="I17" s="45">
        <f t="shared" si="2"/>
        <v>1.25</v>
      </c>
      <c r="J17" s="44"/>
      <c r="K17" s="45"/>
      <c r="L17" s="22">
        <f>L16*1.025</f>
        <v>0.98908167468163599</v>
      </c>
      <c r="M17" s="22">
        <f t="shared" si="4"/>
        <v>0.56518952838950609</v>
      </c>
      <c r="N17" s="43">
        <f t="shared" si="5"/>
        <v>60.503588994204478</v>
      </c>
      <c r="O17" s="22">
        <f t="shared" si="6"/>
        <v>989.08167468163583</v>
      </c>
    </row>
    <row r="18" spans="1:15" x14ac:dyDescent="0.2">
      <c r="A18" s="3">
        <f t="shared" si="0"/>
        <v>2025</v>
      </c>
      <c r="B18" s="22">
        <f t="shared" si="12"/>
        <v>0.21645955595035057</v>
      </c>
      <c r="C18" s="42">
        <f t="shared" si="13"/>
        <v>0.21645955595035057</v>
      </c>
      <c r="D18" s="22">
        <f t="shared" si="14"/>
        <v>0.10736393975137387</v>
      </c>
      <c r="E18" s="42">
        <f t="shared" si="15"/>
        <v>24.204241553280596</v>
      </c>
      <c r="F18" s="22">
        <f t="shared" si="16"/>
        <v>19.81037856057608</v>
      </c>
      <c r="G18" s="42">
        <f t="shared" si="11"/>
        <v>296.98973991590981</v>
      </c>
      <c r="H18" s="44"/>
      <c r="I18" s="45">
        <f t="shared" si="2"/>
        <v>1.25</v>
      </c>
      <c r="J18" s="44"/>
      <c r="K18" s="45"/>
      <c r="L18" s="22">
        <f t="shared" si="3"/>
        <v>1.0138087165486769</v>
      </c>
      <c r="M18" s="22">
        <f t="shared" si="4"/>
        <v>0.57931926659924371</v>
      </c>
      <c r="N18" s="43">
        <f t="shared" si="5"/>
        <v>62.318696664030611</v>
      </c>
      <c r="O18" s="22">
        <f t="shared" si="6"/>
        <v>1013.8087165486767</v>
      </c>
    </row>
    <row r="19" spans="1:15" x14ac:dyDescent="0.2">
      <c r="A19" s="3">
        <f t="shared" si="0"/>
        <v>2026</v>
      </c>
      <c r="B19" s="22">
        <f t="shared" si="12"/>
        <v>0.22511793818836459</v>
      </c>
      <c r="C19" s="42">
        <f t="shared" si="13"/>
        <v>0.22511793818836459</v>
      </c>
      <c r="D19" s="22">
        <f t="shared" si="14"/>
        <v>0.11165849734142883</v>
      </c>
      <c r="E19" s="42">
        <f t="shared" si="15"/>
        <v>24.809347592112609</v>
      </c>
      <c r="F19" s="22">
        <f t="shared" si="16"/>
        <v>20.602793702999122</v>
      </c>
      <c r="G19" s="42">
        <f t="shared" si="11"/>
        <v>311.83922691170534</v>
      </c>
      <c r="H19" s="44"/>
      <c r="I19" s="45">
        <f t="shared" si="2"/>
        <v>1.25</v>
      </c>
      <c r="J19" s="44"/>
      <c r="K19" s="45"/>
      <c r="L19" s="22">
        <f t="shared" si="3"/>
        <v>1.0391539344623937</v>
      </c>
      <c r="M19" s="22">
        <f t="shared" si="4"/>
        <v>0.59380224826422479</v>
      </c>
      <c r="N19" s="43">
        <f t="shared" si="5"/>
        <v>64.188257563951538</v>
      </c>
      <c r="O19" s="22">
        <f t="shared" si="6"/>
        <v>1039.1539344623934</v>
      </c>
    </row>
    <row r="20" spans="1:15" x14ac:dyDescent="0.2">
      <c r="A20" s="3">
        <f t="shared" si="0"/>
        <v>2027</v>
      </c>
      <c r="B20" s="22">
        <f t="shared" si="12"/>
        <v>0.23412265571589919</v>
      </c>
      <c r="C20" s="42">
        <f t="shared" si="13"/>
        <v>0.23412265571589919</v>
      </c>
      <c r="D20" s="22">
        <f t="shared" si="14"/>
        <v>0.11612483723508599</v>
      </c>
      <c r="E20" s="42">
        <f t="shared" si="15"/>
        <v>25.429581281915421</v>
      </c>
      <c r="F20" s="22">
        <f t="shared" si="16"/>
        <v>21.426905451119087</v>
      </c>
      <c r="G20" s="42">
        <f t="shared" si="11"/>
        <v>327.43118825729061</v>
      </c>
      <c r="H20" s="44"/>
      <c r="I20" s="45">
        <f t="shared" si="2"/>
        <v>1.25</v>
      </c>
      <c r="J20" s="44"/>
      <c r="K20" s="45"/>
      <c r="L20" s="22">
        <f t="shared" si="3"/>
        <v>1.0651327828239534</v>
      </c>
      <c r="M20" s="22">
        <f t="shared" si="4"/>
        <v>0.60864730447083037</v>
      </c>
      <c r="N20" s="43">
        <f t="shared" si="5"/>
        <v>66.113905290870079</v>
      </c>
      <c r="O20" s="22">
        <f t="shared" si="6"/>
        <v>1065.1327828239532</v>
      </c>
    </row>
    <row r="21" spans="1:15" x14ac:dyDescent="0.2">
      <c r="A21" s="3">
        <f t="shared" si="0"/>
        <v>2028</v>
      </c>
      <c r="B21" s="22">
        <f t="shared" si="12"/>
        <v>0.24348756194453516</v>
      </c>
      <c r="C21" s="42">
        <f t="shared" si="13"/>
        <v>0.24348756194453516</v>
      </c>
      <c r="D21" s="22">
        <f t="shared" si="14"/>
        <v>0.12076983072448944</v>
      </c>
      <c r="E21" s="42">
        <f t="shared" si="15"/>
        <v>26.065320813963304</v>
      </c>
      <c r="F21" s="22">
        <f t="shared" si="16"/>
        <v>22.28398166916385</v>
      </c>
      <c r="G21" s="42">
        <f t="shared" si="11"/>
        <v>343.80274767015516</v>
      </c>
      <c r="H21" s="44"/>
      <c r="I21" s="45">
        <f t="shared" si="2"/>
        <v>1.25</v>
      </c>
      <c r="J21" s="44"/>
      <c r="K21" s="45"/>
      <c r="L21" s="22">
        <f t="shared" si="3"/>
        <v>1.0917611023945522</v>
      </c>
      <c r="M21" s="22">
        <f t="shared" si="4"/>
        <v>0.62386348708260109</v>
      </c>
      <c r="N21" s="43">
        <f t="shared" si="5"/>
        <v>68.097322449596177</v>
      </c>
      <c r="O21" s="22">
        <f t="shared" si="6"/>
        <v>1091.7611023945519</v>
      </c>
    </row>
    <row r="22" spans="1:15" x14ac:dyDescent="0.2">
      <c r="A22" s="3">
        <f t="shared" si="0"/>
        <v>2029</v>
      </c>
      <c r="B22" s="22">
        <f t="shared" si="12"/>
        <v>0.25322706442231657</v>
      </c>
      <c r="C22" s="42">
        <f t="shared" si="13"/>
        <v>0.25322706442231657</v>
      </c>
      <c r="D22" s="22">
        <f t="shared" si="14"/>
        <v>0.12560062395346902</v>
      </c>
      <c r="E22" s="42">
        <f t="shared" si="15"/>
        <v>26.716953834312385</v>
      </c>
      <c r="F22" s="22">
        <f t="shared" si="16"/>
        <v>23.175340935930404</v>
      </c>
      <c r="G22" s="42">
        <f t="shared" si="11"/>
        <v>360.99288505366292</v>
      </c>
      <c r="H22" s="44"/>
      <c r="I22" s="45">
        <f t="shared" si="2"/>
        <v>1.25</v>
      </c>
      <c r="J22" s="44"/>
      <c r="K22" s="45"/>
      <c r="L22" s="22">
        <f t="shared" si="3"/>
        <v>1.1190551299544158</v>
      </c>
      <c r="M22" s="22">
        <f t="shared" si="4"/>
        <v>0.63946007425966611</v>
      </c>
      <c r="N22" s="43">
        <f t="shared" si="5"/>
        <v>70.140242123084064</v>
      </c>
      <c r="O22" s="22">
        <f t="shared" si="6"/>
        <v>1119.0551299544156</v>
      </c>
    </row>
    <row r="23" spans="1:15" x14ac:dyDescent="0.2">
      <c r="A23" s="3">
        <f t="shared" si="0"/>
        <v>2030</v>
      </c>
      <c r="B23" s="22">
        <f t="shared" si="12"/>
        <v>0.26335614699920923</v>
      </c>
      <c r="C23" s="42">
        <f t="shared" si="13"/>
        <v>0.26335614699920923</v>
      </c>
      <c r="D23" s="22">
        <f t="shared" si="14"/>
        <v>0.1306246489116078</v>
      </c>
      <c r="E23" s="42">
        <f t="shared" si="15"/>
        <v>27.384877680170192</v>
      </c>
      <c r="F23" s="22">
        <f t="shared" si="16"/>
        <v>24.10235457336762</v>
      </c>
      <c r="G23" s="42">
        <f t="shared" si="11"/>
        <v>379.04252930634607</v>
      </c>
      <c r="H23" s="44"/>
      <c r="I23" s="45">
        <f t="shared" si="2"/>
        <v>1.25</v>
      </c>
      <c r="J23" s="44"/>
      <c r="K23" s="45"/>
      <c r="L23" s="22">
        <f t="shared" si="3"/>
        <v>1.147031508203276</v>
      </c>
      <c r="M23" s="22">
        <f t="shared" si="4"/>
        <v>0.65544657611615775</v>
      </c>
      <c r="N23" s="43">
        <f t="shared" si="5"/>
        <v>72.244449386776594</v>
      </c>
      <c r="O23" s="22">
        <f t="shared" si="6"/>
        <v>1147.031508203276</v>
      </c>
    </row>
    <row r="24" spans="1:15" x14ac:dyDescent="0.2">
      <c r="A24" s="3">
        <f t="shared" si="0"/>
        <v>2031</v>
      </c>
      <c r="B24" s="22">
        <f t="shared" si="12"/>
        <v>0.2738903928791776</v>
      </c>
      <c r="C24" s="42">
        <f t="shared" si="13"/>
        <v>0.2738903928791776</v>
      </c>
      <c r="D24" s="22">
        <f t="shared" si="14"/>
        <v>0.13584963486807211</v>
      </c>
      <c r="E24" s="42">
        <f t="shared" si="15"/>
        <v>28.069499622174444</v>
      </c>
      <c r="F24" s="22">
        <f t="shared" si="16"/>
        <v>25.066448756302325</v>
      </c>
      <c r="G24" s="42">
        <f t="shared" si="11"/>
        <v>397.99465577166336</v>
      </c>
      <c r="H24" s="44"/>
      <c r="I24" s="45">
        <f t="shared" si="2"/>
        <v>1.25</v>
      </c>
      <c r="J24" s="44"/>
      <c r="K24" s="45"/>
      <c r="L24" s="22">
        <f t="shared" si="3"/>
        <v>1.1757072959083579</v>
      </c>
      <c r="M24" s="22">
        <f>M23*1.025</f>
        <v>0.67183274051906161</v>
      </c>
      <c r="N24" s="43">
        <f t="shared" si="5"/>
        <v>74.411782868379888</v>
      </c>
      <c r="O24" s="22">
        <f t="shared" si="6"/>
        <v>1175.7072959083578</v>
      </c>
    </row>
  </sheetData>
  <mergeCells count="4">
    <mergeCell ref="B1:E1"/>
    <mergeCell ref="F1:G1"/>
    <mergeCell ref="H1:J1"/>
    <mergeCell ref="L1:M1"/>
  </mergeCells>
  <phoneticPr fontId="2" type="noConversion"/>
  <pageMargins left="0.74803149606299213" right="0.74803149606299213" top="0.98425196850393704" bottom="0.98425196850393704" header="0.39370078740157483" footer="0.39370078740157483"/>
  <pageSetup paperSize="9" orientation="portrait" r:id="rId1"/>
  <headerFooter alignWithMargins="0">
    <oddFooter xml:space="preserve">&amp;L&amp;"Times New Roman,Regular"&amp;9In the
business of
climate change&amp;C&amp;8&amp;A&amp;R&amp;7© Energetics Pty Ltd 2009         &amp;8Page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80" zoomScaleNormal="80" workbookViewId="0">
      <selection activeCell="E59" sqref="E59"/>
    </sheetView>
  </sheetViews>
  <sheetFormatPr defaultRowHeight="14.25" x14ac:dyDescent="0.2"/>
  <cols>
    <col min="1" max="1" width="15.5703125" style="47" bestFit="1" customWidth="1"/>
    <col min="2" max="2" width="15.7109375" style="47" bestFit="1" customWidth="1"/>
    <col min="3" max="3" width="22.42578125" style="47" bestFit="1" customWidth="1"/>
    <col min="4" max="4" width="13.140625" style="47" bestFit="1" customWidth="1"/>
    <col min="5" max="5" width="14.85546875" style="47" bestFit="1" customWidth="1"/>
    <col min="6" max="6" width="15" style="47" bestFit="1" customWidth="1"/>
    <col min="7" max="7" width="16.85546875" style="47" customWidth="1"/>
    <col min="8" max="8" width="28" style="47" bestFit="1" customWidth="1"/>
    <col min="9" max="16384" width="9.140625" style="47"/>
  </cols>
  <sheetData>
    <row r="1" spans="1:8" ht="15" x14ac:dyDescent="0.2">
      <c r="A1" s="137" t="s">
        <v>236</v>
      </c>
      <c r="B1" s="138"/>
      <c r="C1" s="138"/>
      <c r="D1" s="138"/>
      <c r="E1" s="138"/>
      <c r="F1" s="138"/>
      <c r="G1" s="138"/>
      <c r="H1" s="139"/>
    </row>
    <row r="2" spans="1:8" ht="15" customHeight="1" x14ac:dyDescent="0.2">
      <c r="A2" s="140" t="s">
        <v>246</v>
      </c>
      <c r="B2" s="140"/>
      <c r="C2" s="140"/>
      <c r="D2" s="140"/>
      <c r="E2" s="140"/>
      <c r="F2" s="140"/>
      <c r="G2" s="140"/>
      <c r="H2" s="140"/>
    </row>
    <row r="3" spans="1:8" ht="36" customHeight="1" x14ac:dyDescent="0.2">
      <c r="A3" s="48" t="s">
        <v>38</v>
      </c>
      <c r="B3" s="48" t="s">
        <v>39</v>
      </c>
      <c r="C3" s="96" t="s">
        <v>40</v>
      </c>
      <c r="D3" s="48" t="s">
        <v>41</v>
      </c>
      <c r="E3" s="48" t="s">
        <v>42</v>
      </c>
      <c r="F3" s="48" t="s">
        <v>43</v>
      </c>
      <c r="G3" s="48" t="s">
        <v>79</v>
      </c>
      <c r="H3" s="48" t="s">
        <v>79</v>
      </c>
    </row>
    <row r="4" spans="1:8" ht="15" x14ac:dyDescent="0.2">
      <c r="A4" s="140"/>
      <c r="B4" s="140"/>
      <c r="C4" s="140"/>
      <c r="D4" s="140"/>
      <c r="E4" s="140"/>
      <c r="F4" s="140"/>
      <c r="G4" s="140"/>
      <c r="H4" s="140"/>
    </row>
    <row r="5" spans="1:8" ht="15" x14ac:dyDescent="0.2">
      <c r="A5" s="141" t="s">
        <v>245</v>
      </c>
      <c r="B5" s="141"/>
      <c r="C5" s="141"/>
      <c r="D5" s="141"/>
      <c r="E5" s="141"/>
      <c r="F5" s="141"/>
      <c r="G5" s="141"/>
      <c r="H5" s="141"/>
    </row>
    <row r="6" spans="1:8" ht="28.5" x14ac:dyDescent="0.2">
      <c r="A6" s="97" t="s">
        <v>237</v>
      </c>
      <c r="B6" s="95" t="s">
        <v>238</v>
      </c>
      <c r="C6" s="95" t="s">
        <v>239</v>
      </c>
      <c r="D6" s="95" t="s">
        <v>240</v>
      </c>
      <c r="E6" s="95" t="s">
        <v>241</v>
      </c>
      <c r="F6" s="95" t="s">
        <v>242</v>
      </c>
      <c r="G6" s="95" t="s">
        <v>243</v>
      </c>
      <c r="H6" s="95" t="s">
        <v>244</v>
      </c>
    </row>
    <row r="7" spans="1:8" ht="74.25" customHeight="1" x14ac:dyDescent="0.2">
      <c r="A7" s="142" t="s">
        <v>213</v>
      </c>
      <c r="B7" s="142"/>
      <c r="C7" s="142"/>
      <c r="D7" s="142"/>
      <c r="E7" s="142"/>
      <c r="F7" s="142"/>
      <c r="G7" s="142"/>
      <c r="H7" s="142"/>
    </row>
    <row r="8" spans="1:8" ht="16.5" customHeight="1" x14ac:dyDescent="0.2">
      <c r="A8" s="130" t="s">
        <v>214</v>
      </c>
      <c r="B8" s="130"/>
      <c r="C8" s="130"/>
      <c r="D8" s="130"/>
      <c r="E8" s="130"/>
      <c r="F8" s="130"/>
      <c r="G8" s="130"/>
      <c r="H8" s="130"/>
    </row>
    <row r="9" spans="1:8" ht="15" customHeight="1" x14ac:dyDescent="0.2">
      <c r="A9" s="134" t="s">
        <v>215</v>
      </c>
      <c r="B9" s="135"/>
      <c r="C9" s="135"/>
      <c r="D9" s="135"/>
      <c r="E9" s="135"/>
      <c r="F9" s="135"/>
      <c r="G9" s="135"/>
      <c r="H9" s="136"/>
    </row>
    <row r="10" spans="1:8" ht="15" x14ac:dyDescent="0.2">
      <c r="A10" s="130" t="s">
        <v>247</v>
      </c>
      <c r="B10" s="130"/>
      <c r="C10" s="130"/>
      <c r="D10" s="130"/>
      <c r="E10" s="130"/>
      <c r="F10" s="130" t="s">
        <v>248</v>
      </c>
      <c r="G10" s="133"/>
      <c r="H10" s="133"/>
    </row>
    <row r="11" spans="1:8" ht="15" x14ac:dyDescent="0.2">
      <c r="A11" s="130" t="s">
        <v>249</v>
      </c>
      <c r="B11" s="130"/>
      <c r="C11" s="130"/>
      <c r="D11" s="130"/>
      <c r="E11" s="130"/>
      <c r="F11" s="130" t="s">
        <v>250</v>
      </c>
      <c r="G11" s="133"/>
      <c r="H11" s="133"/>
    </row>
    <row r="12" spans="1:8" ht="15" x14ac:dyDescent="0.2">
      <c r="A12" s="130" t="s">
        <v>251</v>
      </c>
      <c r="B12" s="130"/>
      <c r="C12" s="130"/>
      <c r="D12" s="130"/>
      <c r="E12" s="130"/>
      <c r="F12" s="130" t="s">
        <v>252</v>
      </c>
      <c r="G12" s="133"/>
      <c r="H12" s="133"/>
    </row>
    <row r="13" spans="1:8" ht="15" customHeight="1" x14ac:dyDescent="0.2">
      <c r="A13" s="130" t="s">
        <v>253</v>
      </c>
      <c r="B13" s="130"/>
      <c r="C13" s="130"/>
      <c r="D13" s="130"/>
      <c r="E13" s="130"/>
      <c r="F13" s="133" t="s">
        <v>218</v>
      </c>
      <c r="G13" s="130"/>
      <c r="H13" s="130"/>
    </row>
    <row r="14" spans="1:8" ht="15" x14ac:dyDescent="0.2">
      <c r="A14" s="130" t="s">
        <v>254</v>
      </c>
      <c r="B14" s="130"/>
      <c r="C14" s="130"/>
      <c r="D14" s="130"/>
      <c r="E14" s="130"/>
      <c r="F14" s="133" t="s">
        <v>218</v>
      </c>
      <c r="G14" s="130"/>
      <c r="H14" s="130"/>
    </row>
    <row r="15" spans="1:8" ht="15" x14ac:dyDescent="0.2">
      <c r="A15" s="130" t="s">
        <v>217</v>
      </c>
      <c r="B15" s="130"/>
      <c r="C15" s="130"/>
      <c r="D15" s="130"/>
      <c r="E15" s="130"/>
      <c r="F15" s="133" t="s">
        <v>218</v>
      </c>
      <c r="G15" s="129"/>
      <c r="H15" s="129"/>
    </row>
    <row r="16" spans="1:8" ht="80.25" customHeight="1" x14ac:dyDescent="0.2">
      <c r="A16" s="130" t="s">
        <v>105</v>
      </c>
      <c r="B16" s="130"/>
      <c r="C16" s="130"/>
      <c r="D16" s="130"/>
      <c r="E16" s="130"/>
      <c r="F16" s="133" t="s">
        <v>255</v>
      </c>
      <c r="G16" s="133"/>
      <c r="H16" s="133"/>
    </row>
    <row r="17" spans="1:8" ht="81.75" customHeight="1" x14ac:dyDescent="0.2">
      <c r="A17" s="130" t="s">
        <v>219</v>
      </c>
      <c r="B17" s="130"/>
      <c r="C17" s="130"/>
      <c r="D17" s="130"/>
      <c r="E17" s="130"/>
      <c r="F17" s="130"/>
      <c r="G17" s="130"/>
      <c r="H17" s="130"/>
    </row>
    <row r="18" spans="1:8" ht="79.5" customHeight="1" x14ac:dyDescent="0.2">
      <c r="A18" s="130" t="s">
        <v>220</v>
      </c>
      <c r="B18" s="130"/>
      <c r="C18" s="130"/>
      <c r="D18" s="130"/>
      <c r="E18" s="130"/>
      <c r="F18" s="130"/>
      <c r="G18" s="130"/>
      <c r="H18" s="130"/>
    </row>
    <row r="19" spans="1:8" ht="81" customHeight="1" x14ac:dyDescent="0.2">
      <c r="A19" s="130" t="s">
        <v>216</v>
      </c>
      <c r="B19" s="130"/>
      <c r="C19" s="130"/>
      <c r="D19" s="130"/>
      <c r="E19" s="130"/>
      <c r="F19" s="133" t="s">
        <v>106</v>
      </c>
      <c r="G19" s="133"/>
      <c r="H19" s="133"/>
    </row>
    <row r="20" spans="1:8" ht="80.25" customHeight="1" x14ac:dyDescent="0.2">
      <c r="A20" s="130" t="s">
        <v>107</v>
      </c>
      <c r="B20" s="130"/>
      <c r="C20" s="130"/>
      <c r="D20" s="130"/>
      <c r="E20" s="130"/>
      <c r="F20" s="133" t="s">
        <v>256</v>
      </c>
      <c r="G20" s="133"/>
      <c r="H20" s="133"/>
    </row>
    <row r="21" spans="1:8" ht="15" x14ac:dyDescent="0.2">
      <c r="A21" s="130" t="s">
        <v>108</v>
      </c>
      <c r="B21" s="130"/>
      <c r="C21" s="130"/>
      <c r="D21" s="130"/>
      <c r="E21" s="130"/>
      <c r="F21" s="129" t="s">
        <v>109</v>
      </c>
      <c r="G21" s="129"/>
      <c r="H21" s="129"/>
    </row>
    <row r="22" spans="1:8" ht="15" x14ac:dyDescent="0.2">
      <c r="A22" s="130" t="s">
        <v>257</v>
      </c>
      <c r="B22" s="130"/>
      <c r="C22" s="130"/>
      <c r="D22" s="130"/>
      <c r="E22" s="130"/>
      <c r="F22" s="129" t="s">
        <v>110</v>
      </c>
      <c r="G22" s="129"/>
      <c r="H22" s="129"/>
    </row>
    <row r="23" spans="1:8" ht="15" x14ac:dyDescent="0.2">
      <c r="A23" s="130" t="s">
        <v>111</v>
      </c>
      <c r="B23" s="130"/>
      <c r="C23" s="130"/>
      <c r="D23" s="130"/>
      <c r="E23" s="130"/>
      <c r="F23" s="129" t="s">
        <v>112</v>
      </c>
      <c r="G23" s="129"/>
      <c r="H23" s="129"/>
    </row>
    <row r="24" spans="1:8" ht="15" x14ac:dyDescent="0.2">
      <c r="A24" s="130" t="s">
        <v>113</v>
      </c>
      <c r="B24" s="130"/>
      <c r="C24" s="130"/>
      <c r="D24" s="130"/>
      <c r="E24" s="130"/>
      <c r="F24" s="129" t="s">
        <v>114</v>
      </c>
      <c r="G24" s="129"/>
      <c r="H24" s="129"/>
    </row>
    <row r="25" spans="1:8" ht="16.5" customHeight="1" x14ac:dyDescent="0.2">
      <c r="A25" s="130" t="s">
        <v>115</v>
      </c>
      <c r="B25" s="130"/>
      <c r="C25" s="130"/>
      <c r="D25" s="130"/>
      <c r="E25" s="130"/>
      <c r="F25" s="129" t="s">
        <v>116</v>
      </c>
      <c r="G25" s="129"/>
      <c r="H25" s="129"/>
    </row>
    <row r="26" spans="1:8" ht="16.5" customHeight="1" x14ac:dyDescent="0.2">
      <c r="A26" s="130" t="s">
        <v>117</v>
      </c>
      <c r="B26" s="130"/>
      <c r="C26" s="130"/>
      <c r="D26" s="130"/>
      <c r="E26" s="130"/>
      <c r="F26" s="129" t="s">
        <v>118</v>
      </c>
      <c r="G26" s="129"/>
      <c r="H26" s="129"/>
    </row>
    <row r="27" spans="1:8" ht="15" x14ac:dyDescent="0.2">
      <c r="A27" s="130" t="s">
        <v>119</v>
      </c>
      <c r="B27" s="130"/>
      <c r="C27" s="130"/>
      <c r="D27" s="130"/>
      <c r="E27" s="130"/>
      <c r="F27" s="129"/>
      <c r="G27" s="129"/>
      <c r="H27" s="129"/>
    </row>
    <row r="28" spans="1:8" ht="15" x14ac:dyDescent="0.2">
      <c r="A28" s="130"/>
      <c r="B28" s="130"/>
      <c r="C28" s="130"/>
      <c r="D28" s="130"/>
      <c r="E28" s="130"/>
      <c r="F28" s="130"/>
      <c r="G28" s="130"/>
      <c r="H28" s="130"/>
    </row>
    <row r="29" spans="1:8" ht="15" x14ac:dyDescent="0.2">
      <c r="A29" s="130" t="s">
        <v>120</v>
      </c>
      <c r="B29" s="130"/>
      <c r="C29" s="130"/>
      <c r="D29" s="130"/>
      <c r="E29" s="130"/>
      <c r="F29" s="130"/>
      <c r="G29" s="130"/>
      <c r="H29" s="130"/>
    </row>
    <row r="30" spans="1:8" ht="16.5" customHeight="1" x14ac:dyDescent="0.2">
      <c r="A30" s="130" t="s">
        <v>121</v>
      </c>
      <c r="B30" s="130"/>
      <c r="C30" s="130"/>
      <c r="D30" s="130"/>
      <c r="E30" s="130"/>
      <c r="F30" s="130" t="s">
        <v>122</v>
      </c>
      <c r="G30" s="130" t="s">
        <v>123</v>
      </c>
      <c r="H30" s="131" t="s">
        <v>124</v>
      </c>
    </row>
    <row r="31" spans="1:8" x14ac:dyDescent="0.2">
      <c r="A31" s="130"/>
      <c r="B31" s="130"/>
      <c r="C31" s="130"/>
      <c r="D31" s="130"/>
      <c r="E31" s="130"/>
      <c r="F31" s="130"/>
      <c r="G31" s="130"/>
      <c r="H31" s="132"/>
    </row>
    <row r="32" spans="1:8" x14ac:dyDescent="0.2">
      <c r="A32" s="129"/>
      <c r="B32" s="129"/>
      <c r="C32" s="129"/>
      <c r="D32" s="129"/>
      <c r="E32" s="129"/>
      <c r="F32" s="49"/>
      <c r="G32" s="49"/>
      <c r="H32" s="49"/>
    </row>
    <row r="33" spans="1:8" x14ac:dyDescent="0.2">
      <c r="A33" s="129"/>
      <c r="B33" s="129"/>
      <c r="C33" s="129"/>
      <c r="D33" s="129"/>
      <c r="E33" s="129"/>
      <c r="F33" s="49"/>
      <c r="G33" s="49"/>
      <c r="H33" s="49"/>
    </row>
    <row r="34" spans="1:8" x14ac:dyDescent="0.2">
      <c r="A34" s="129"/>
      <c r="B34" s="129"/>
      <c r="C34" s="129"/>
      <c r="D34" s="129"/>
      <c r="E34" s="129"/>
      <c r="F34" s="49"/>
      <c r="G34" s="49"/>
      <c r="H34" s="49"/>
    </row>
    <row r="35" spans="1:8" x14ac:dyDescent="0.2">
      <c r="A35" s="129"/>
      <c r="B35" s="129"/>
      <c r="C35" s="129"/>
      <c r="D35" s="129"/>
      <c r="E35" s="129"/>
      <c r="F35" s="49"/>
      <c r="G35" s="49"/>
      <c r="H35" s="49"/>
    </row>
    <row r="36" spans="1:8" x14ac:dyDescent="0.2">
      <c r="A36" s="129"/>
      <c r="B36" s="129"/>
      <c r="C36" s="129"/>
      <c r="D36" s="129"/>
      <c r="E36" s="129"/>
      <c r="F36" s="49"/>
      <c r="G36" s="49"/>
      <c r="H36" s="49"/>
    </row>
    <row r="37" spans="1:8" x14ac:dyDescent="0.2">
      <c r="A37" s="129"/>
      <c r="B37" s="129"/>
      <c r="C37" s="129"/>
      <c r="D37" s="129"/>
      <c r="E37" s="129"/>
      <c r="F37" s="49"/>
      <c r="G37" s="49"/>
      <c r="H37" s="49"/>
    </row>
  </sheetData>
  <mergeCells count="56">
    <mergeCell ref="A9:H9"/>
    <mergeCell ref="A8:H8"/>
    <mergeCell ref="A1:H1"/>
    <mergeCell ref="A2:H2"/>
    <mergeCell ref="A4:H4"/>
    <mergeCell ref="A5:H5"/>
    <mergeCell ref="A7:H7"/>
    <mergeCell ref="A10:E10"/>
    <mergeCell ref="F10:H10"/>
    <mergeCell ref="A13:E13"/>
    <mergeCell ref="A14:E14"/>
    <mergeCell ref="A11:E11"/>
    <mergeCell ref="F11:H11"/>
    <mergeCell ref="A12:E12"/>
    <mergeCell ref="F12:H12"/>
    <mergeCell ref="F13:H13"/>
    <mergeCell ref="F14:H14"/>
    <mergeCell ref="A18:E18"/>
    <mergeCell ref="F18:H18"/>
    <mergeCell ref="A19:E19"/>
    <mergeCell ref="F19:H19"/>
    <mergeCell ref="A15:E15"/>
    <mergeCell ref="F15:H15"/>
    <mergeCell ref="A16:E16"/>
    <mergeCell ref="F16:H16"/>
    <mergeCell ref="A17:E17"/>
    <mergeCell ref="F17:H17"/>
    <mergeCell ref="A20:E20"/>
    <mergeCell ref="F20:H20"/>
    <mergeCell ref="A21:E21"/>
    <mergeCell ref="F21:H21"/>
    <mergeCell ref="A22:E22"/>
    <mergeCell ref="F22:H22"/>
    <mergeCell ref="A26:E26"/>
    <mergeCell ref="F26:H26"/>
    <mergeCell ref="A27:E27"/>
    <mergeCell ref="F27:H27"/>
    <mergeCell ref="A23:E23"/>
    <mergeCell ref="F23:H23"/>
    <mergeCell ref="A24:E24"/>
    <mergeCell ref="F24:H24"/>
    <mergeCell ref="A25:E25"/>
    <mergeCell ref="F25:H25"/>
    <mergeCell ref="A28:E28"/>
    <mergeCell ref="F28:H28"/>
    <mergeCell ref="A29:H29"/>
    <mergeCell ref="A30:E31"/>
    <mergeCell ref="F30:F31"/>
    <mergeCell ref="G30:G31"/>
    <mergeCell ref="H30:H31"/>
    <mergeCell ref="A35:E35"/>
    <mergeCell ref="A36:E36"/>
    <mergeCell ref="A37:E37"/>
    <mergeCell ref="A32:E32"/>
    <mergeCell ref="A33:E33"/>
    <mergeCell ref="A34:E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14"/>
  </sheetPr>
  <dimension ref="A1:L27"/>
  <sheetViews>
    <sheetView showGridLines="0" zoomScale="90" zoomScaleNormal="90" workbookViewId="0">
      <selection activeCell="H55" sqref="H55"/>
    </sheetView>
  </sheetViews>
  <sheetFormatPr defaultRowHeight="12.75" x14ac:dyDescent="0.2"/>
  <cols>
    <col min="1" max="1" width="46.42578125" style="2" bestFit="1" customWidth="1"/>
    <col min="2" max="2" width="11.28515625" style="2" customWidth="1"/>
    <col min="3" max="3" width="14.28515625" style="2" bestFit="1" customWidth="1"/>
    <col min="4" max="4" width="13.5703125" style="2" customWidth="1"/>
    <col min="5" max="5" width="14.28515625" style="2" customWidth="1"/>
    <col min="6" max="6" width="13.5703125" style="2" customWidth="1"/>
    <col min="7" max="7" width="12.85546875" style="2" customWidth="1"/>
    <col min="8" max="8" width="12.7109375" style="2" customWidth="1"/>
    <col min="9" max="9" width="13.28515625" style="2" bestFit="1" customWidth="1"/>
    <col min="10" max="10" width="12.85546875" style="2" customWidth="1"/>
    <col min="11" max="11" width="13.42578125" style="2" customWidth="1"/>
    <col min="12" max="12" width="13.5703125" style="2" customWidth="1"/>
    <col min="13" max="16384" width="9.140625" style="2"/>
  </cols>
  <sheetData>
    <row r="1" spans="1:12" x14ac:dyDescent="0.2">
      <c r="A1" s="143" t="s">
        <v>221</v>
      </c>
      <c r="B1" s="143"/>
      <c r="C1" s="143"/>
      <c r="D1" s="143"/>
      <c r="E1" s="143"/>
      <c r="F1" s="143"/>
      <c r="G1" s="143"/>
      <c r="H1" s="143"/>
      <c r="I1" s="143"/>
      <c r="J1" s="143"/>
      <c r="K1" s="143"/>
      <c r="L1" s="143"/>
    </row>
    <row r="2" spans="1:12" x14ac:dyDescent="0.2">
      <c r="A2" s="143" t="s">
        <v>222</v>
      </c>
      <c r="B2" s="143"/>
      <c r="C2" s="143"/>
      <c r="D2" s="143"/>
      <c r="E2" s="143"/>
      <c r="F2" s="143"/>
      <c r="G2" s="143"/>
      <c r="H2" s="143"/>
      <c r="I2" s="143"/>
      <c r="J2" s="143"/>
      <c r="K2" s="143"/>
      <c r="L2" s="143"/>
    </row>
    <row r="3" spans="1:12" x14ac:dyDescent="0.2">
      <c r="A3" s="87"/>
      <c r="B3" s="16" t="s">
        <v>12</v>
      </c>
      <c r="C3" s="16" t="s">
        <v>12</v>
      </c>
      <c r="D3" s="16" t="s">
        <v>12</v>
      </c>
      <c r="E3" s="16" t="s">
        <v>12</v>
      </c>
      <c r="F3" s="16" t="s">
        <v>12</v>
      </c>
      <c r="G3" s="16" t="s">
        <v>12</v>
      </c>
      <c r="H3" s="16" t="s">
        <v>12</v>
      </c>
      <c r="I3" s="88" t="s">
        <v>12</v>
      </c>
      <c r="J3" s="16" t="s">
        <v>12</v>
      </c>
      <c r="K3" s="16" t="s">
        <v>12</v>
      </c>
      <c r="L3" s="16" t="s">
        <v>12</v>
      </c>
    </row>
    <row r="4" spans="1:12" x14ac:dyDescent="0.2">
      <c r="A4" s="87"/>
      <c r="B4" s="16">
        <f>'Project Register'!D6</f>
        <v>2010</v>
      </c>
      <c r="C4" s="16">
        <f>B4+1</f>
        <v>2011</v>
      </c>
      <c r="D4" s="16">
        <f t="shared" ref="D4:L4" si="0">C4+1</f>
        <v>2012</v>
      </c>
      <c r="E4" s="16">
        <f t="shared" si="0"/>
        <v>2013</v>
      </c>
      <c r="F4" s="16">
        <f t="shared" si="0"/>
        <v>2014</v>
      </c>
      <c r="G4" s="16">
        <f t="shared" si="0"/>
        <v>2015</v>
      </c>
      <c r="H4" s="16">
        <f t="shared" si="0"/>
        <v>2016</v>
      </c>
      <c r="I4" s="16">
        <f t="shared" si="0"/>
        <v>2017</v>
      </c>
      <c r="J4" s="16">
        <f t="shared" si="0"/>
        <v>2018</v>
      </c>
      <c r="K4" s="16">
        <f t="shared" si="0"/>
        <v>2019</v>
      </c>
      <c r="L4" s="16">
        <f t="shared" si="0"/>
        <v>2020</v>
      </c>
    </row>
    <row r="5" spans="1:12" x14ac:dyDescent="0.2">
      <c r="A5" s="87"/>
      <c r="B5" s="87"/>
      <c r="C5" s="87"/>
      <c r="D5" s="87"/>
      <c r="E5" s="87"/>
      <c r="F5" s="87"/>
      <c r="G5" s="87"/>
      <c r="H5" s="87"/>
      <c r="I5" s="87"/>
      <c r="J5" s="87"/>
      <c r="K5" s="87"/>
      <c r="L5" s="87"/>
    </row>
    <row r="6" spans="1:12" x14ac:dyDescent="0.2">
      <c r="A6" s="89" t="s">
        <v>223</v>
      </c>
      <c r="B6" s="90">
        <v>-30000</v>
      </c>
      <c r="C6" s="90"/>
      <c r="D6" s="90"/>
      <c r="E6" s="90"/>
      <c r="F6" s="90"/>
      <c r="G6" s="90"/>
      <c r="H6" s="90"/>
      <c r="I6" s="90"/>
      <c r="J6" s="90"/>
      <c r="K6" s="90"/>
      <c r="L6" s="90"/>
    </row>
    <row r="7" spans="1:12" x14ac:dyDescent="0.2">
      <c r="A7" s="89" t="s">
        <v>16</v>
      </c>
      <c r="B7" s="90">
        <v>-350000</v>
      </c>
      <c r="C7" s="90"/>
      <c r="D7" s="90"/>
      <c r="E7" s="90"/>
      <c r="F7" s="90"/>
      <c r="G7" s="90"/>
      <c r="H7" s="90"/>
      <c r="I7" s="90"/>
      <c r="J7" s="90"/>
      <c r="K7" s="90"/>
      <c r="L7" s="90"/>
    </row>
    <row r="8" spans="1:12" x14ac:dyDescent="0.2">
      <c r="A8" s="89" t="s">
        <v>225</v>
      </c>
      <c r="B8" s="90">
        <v>-40000</v>
      </c>
      <c r="C8" s="90"/>
      <c r="D8" s="90"/>
      <c r="E8" s="90"/>
      <c r="F8" s="90"/>
      <c r="G8" s="90"/>
      <c r="H8" s="90"/>
      <c r="I8" s="90"/>
      <c r="J8" s="90"/>
      <c r="K8" s="90"/>
      <c r="L8" s="90"/>
    </row>
    <row r="9" spans="1:12" x14ac:dyDescent="0.2">
      <c r="A9" s="89" t="s">
        <v>227</v>
      </c>
      <c r="B9" s="90">
        <v>-15000</v>
      </c>
      <c r="C9" s="90"/>
      <c r="D9" s="90"/>
      <c r="E9" s="90"/>
      <c r="F9" s="90"/>
      <c r="G9" s="90"/>
      <c r="H9" s="90"/>
      <c r="I9" s="90"/>
      <c r="J9" s="90"/>
      <c r="K9" s="90"/>
      <c r="L9" s="90"/>
    </row>
    <row r="10" spans="1:12" x14ac:dyDescent="0.2">
      <c r="A10" s="89" t="s">
        <v>224</v>
      </c>
      <c r="B10" s="90">
        <f>-5%*SUM(B6:B9)</f>
        <v>21750</v>
      </c>
      <c r="C10" s="90"/>
      <c r="D10" s="90"/>
      <c r="E10" s="90"/>
      <c r="F10" s="90"/>
      <c r="G10" s="90"/>
      <c r="H10" s="90"/>
      <c r="I10" s="90"/>
      <c r="J10" s="90"/>
      <c r="K10" s="90"/>
      <c r="L10" s="90"/>
    </row>
    <row r="11" spans="1:12" x14ac:dyDescent="0.2">
      <c r="A11" s="93" t="s">
        <v>226</v>
      </c>
      <c r="B11" s="90">
        <f t="shared" ref="B11:L11" si="1">SUM(B6:B10)</f>
        <v>-413250</v>
      </c>
      <c r="C11" s="90">
        <f t="shared" si="1"/>
        <v>0</v>
      </c>
      <c r="D11" s="90">
        <f t="shared" si="1"/>
        <v>0</v>
      </c>
      <c r="E11" s="90">
        <f t="shared" si="1"/>
        <v>0</v>
      </c>
      <c r="F11" s="90">
        <f t="shared" si="1"/>
        <v>0</v>
      </c>
      <c r="G11" s="90">
        <f t="shared" si="1"/>
        <v>0</v>
      </c>
      <c r="H11" s="90">
        <f t="shared" si="1"/>
        <v>0</v>
      </c>
      <c r="I11" s="90">
        <f t="shared" si="1"/>
        <v>0</v>
      </c>
      <c r="J11" s="90">
        <f t="shared" si="1"/>
        <v>0</v>
      </c>
      <c r="K11" s="90">
        <f t="shared" si="1"/>
        <v>0</v>
      </c>
      <c r="L11" s="90">
        <f t="shared" si="1"/>
        <v>0</v>
      </c>
    </row>
    <row r="12" spans="1:12" x14ac:dyDescent="0.2">
      <c r="A12" s="89"/>
      <c r="B12" s="90"/>
      <c r="C12" s="90"/>
      <c r="D12" s="90"/>
      <c r="E12" s="90"/>
      <c r="F12" s="90"/>
      <c r="G12" s="90"/>
      <c r="H12" s="90"/>
      <c r="I12" s="90"/>
      <c r="J12" s="90"/>
      <c r="K12" s="90"/>
      <c r="L12" s="90"/>
    </row>
    <row r="13" spans="1:12" x14ac:dyDescent="0.2">
      <c r="A13" s="89" t="s">
        <v>228</v>
      </c>
      <c r="B13" s="90">
        <v>0</v>
      </c>
      <c r="C13" s="90">
        <v>65000</v>
      </c>
      <c r="D13" s="90">
        <f>C13*$G$25</f>
        <v>66625</v>
      </c>
      <c r="E13" s="90">
        <f t="shared" ref="E13:L16" si="2">D13*$G$25</f>
        <v>68290.625</v>
      </c>
      <c r="F13" s="90">
        <f t="shared" si="2"/>
        <v>69997.890625</v>
      </c>
      <c r="G13" s="90">
        <f t="shared" si="2"/>
        <v>71747.837890625</v>
      </c>
      <c r="H13" s="90">
        <f t="shared" si="2"/>
        <v>73541.533837890616</v>
      </c>
      <c r="I13" s="90">
        <f t="shared" si="2"/>
        <v>75380.072183837881</v>
      </c>
      <c r="J13" s="90">
        <f t="shared" si="2"/>
        <v>77264.573988433825</v>
      </c>
      <c r="K13" s="90">
        <f t="shared" si="2"/>
        <v>79196.188338144668</v>
      </c>
      <c r="L13" s="90">
        <f t="shared" si="2"/>
        <v>81176.093046598282</v>
      </c>
    </row>
    <row r="14" spans="1:12" x14ac:dyDescent="0.2">
      <c r="A14" s="89" t="s">
        <v>229</v>
      </c>
      <c r="B14" s="90">
        <v>0</v>
      </c>
      <c r="C14" s="90">
        <v>12500</v>
      </c>
      <c r="D14" s="90">
        <f>C14*$G$25</f>
        <v>12812.499999999998</v>
      </c>
      <c r="E14" s="90">
        <f t="shared" si="2"/>
        <v>13132.812499999996</v>
      </c>
      <c r="F14" s="90">
        <f t="shared" si="2"/>
        <v>13461.132812499995</v>
      </c>
      <c r="G14" s="90">
        <f t="shared" si="2"/>
        <v>13797.661132812493</v>
      </c>
      <c r="H14" s="90">
        <f t="shared" si="2"/>
        <v>14142.602661132803</v>
      </c>
      <c r="I14" s="90">
        <f t="shared" si="2"/>
        <v>14496.167727661123</v>
      </c>
      <c r="J14" s="90">
        <f t="shared" si="2"/>
        <v>14858.57192085265</v>
      </c>
      <c r="K14" s="90">
        <f t="shared" si="2"/>
        <v>15230.036218873965</v>
      </c>
      <c r="L14" s="90">
        <f t="shared" si="2"/>
        <v>15610.787124345814</v>
      </c>
    </row>
    <row r="15" spans="1:12" x14ac:dyDescent="0.2">
      <c r="A15" s="89" t="s">
        <v>235</v>
      </c>
      <c r="B15" s="90">
        <v>0</v>
      </c>
      <c r="C15" s="90">
        <v>15000</v>
      </c>
      <c r="D15" s="90">
        <v>75000</v>
      </c>
      <c r="E15" s="90">
        <f t="shared" si="2"/>
        <v>76875</v>
      </c>
      <c r="F15" s="90">
        <f t="shared" si="2"/>
        <v>78796.875</v>
      </c>
      <c r="G15" s="90">
        <f t="shared" si="2"/>
        <v>80766.796875</v>
      </c>
      <c r="H15" s="90">
        <f t="shared" si="2"/>
        <v>82785.966796875</v>
      </c>
      <c r="I15" s="90">
        <f t="shared" si="2"/>
        <v>84855.61596679686</v>
      </c>
      <c r="J15" s="90">
        <f t="shared" si="2"/>
        <v>86977.006365966779</v>
      </c>
      <c r="K15" s="90">
        <f t="shared" si="2"/>
        <v>89151.431525115942</v>
      </c>
      <c r="L15" s="90">
        <f t="shared" si="2"/>
        <v>91380.217313243833</v>
      </c>
    </row>
    <row r="16" spans="1:12" x14ac:dyDescent="0.2">
      <c r="A16" s="87" t="s">
        <v>230</v>
      </c>
      <c r="B16" s="90">
        <v>0</v>
      </c>
      <c r="C16" s="90">
        <v>5000</v>
      </c>
      <c r="D16" s="90">
        <f>C16*$G$25</f>
        <v>5125</v>
      </c>
      <c r="E16" s="90">
        <f t="shared" si="2"/>
        <v>5253.1249999999991</v>
      </c>
      <c r="F16" s="90">
        <f t="shared" si="2"/>
        <v>5384.4531249999982</v>
      </c>
      <c r="G16" s="90">
        <f t="shared" si="2"/>
        <v>5519.0644531249973</v>
      </c>
      <c r="H16" s="90">
        <f t="shared" si="2"/>
        <v>5657.0410644531221</v>
      </c>
      <c r="I16" s="90">
        <f t="shared" si="2"/>
        <v>5798.46709106445</v>
      </c>
      <c r="J16" s="90">
        <f t="shared" si="2"/>
        <v>5943.4287683410603</v>
      </c>
      <c r="K16" s="90">
        <f t="shared" si="2"/>
        <v>6092.0144875495862</v>
      </c>
      <c r="L16" s="90">
        <f t="shared" si="2"/>
        <v>6244.3148497383254</v>
      </c>
    </row>
    <row r="17" spans="1:12" x14ac:dyDescent="0.2">
      <c r="A17" s="87" t="s">
        <v>231</v>
      </c>
      <c r="B17" s="90">
        <v>0</v>
      </c>
      <c r="C17" s="90">
        <v>50000</v>
      </c>
      <c r="D17" s="90"/>
      <c r="E17" s="90">
        <v>-5000</v>
      </c>
      <c r="F17" s="90"/>
      <c r="G17" s="90">
        <v>25000</v>
      </c>
      <c r="H17" s="90"/>
      <c r="I17" s="90">
        <v>-5000</v>
      </c>
      <c r="J17" s="90"/>
      <c r="K17" s="90"/>
      <c r="L17" s="90"/>
    </row>
    <row r="18" spans="1:12" x14ac:dyDescent="0.2">
      <c r="A18" s="87"/>
      <c r="B18" s="90"/>
      <c r="C18" s="90"/>
      <c r="D18" s="90"/>
      <c r="E18" s="90"/>
      <c r="F18" s="90"/>
      <c r="G18" s="90"/>
      <c r="H18" s="90"/>
      <c r="I18" s="90"/>
      <c r="J18" s="90"/>
      <c r="K18" s="90"/>
      <c r="L18" s="90"/>
    </row>
    <row r="19" spans="1:12" x14ac:dyDescent="0.2">
      <c r="A19" s="94" t="s">
        <v>232</v>
      </c>
      <c r="B19" s="90">
        <f t="shared" ref="B19:L19" si="3">SUM(B13:B17)</f>
        <v>0</v>
      </c>
      <c r="C19" s="90">
        <f t="shared" si="3"/>
        <v>147500</v>
      </c>
      <c r="D19" s="90">
        <f t="shared" si="3"/>
        <v>159562.5</v>
      </c>
      <c r="E19" s="90">
        <f t="shared" si="3"/>
        <v>158551.5625</v>
      </c>
      <c r="F19" s="90">
        <f t="shared" si="3"/>
        <v>167640.3515625</v>
      </c>
      <c r="G19" s="90">
        <f t="shared" si="3"/>
        <v>196831.3603515625</v>
      </c>
      <c r="H19" s="90">
        <f t="shared" si="3"/>
        <v>176127.14436035155</v>
      </c>
      <c r="I19" s="90">
        <f t="shared" si="3"/>
        <v>175530.32296936031</v>
      </c>
      <c r="J19" s="90">
        <f t="shared" si="3"/>
        <v>185043.58104359431</v>
      </c>
      <c r="K19" s="90">
        <f t="shared" si="3"/>
        <v>189669.67056968415</v>
      </c>
      <c r="L19" s="90">
        <f t="shared" si="3"/>
        <v>194411.41233392624</v>
      </c>
    </row>
    <row r="20" spans="1:12" x14ac:dyDescent="0.2">
      <c r="A20" s="94" t="s">
        <v>233</v>
      </c>
      <c r="B20" s="90">
        <f t="shared" ref="B20:L20" si="4">B11+B19</f>
        <v>-413250</v>
      </c>
      <c r="C20" s="90">
        <f t="shared" si="4"/>
        <v>147500</v>
      </c>
      <c r="D20" s="90">
        <f t="shared" si="4"/>
        <v>159562.5</v>
      </c>
      <c r="E20" s="90">
        <f t="shared" si="4"/>
        <v>158551.5625</v>
      </c>
      <c r="F20" s="90">
        <f t="shared" si="4"/>
        <v>167640.3515625</v>
      </c>
      <c r="G20" s="90">
        <f t="shared" si="4"/>
        <v>196831.3603515625</v>
      </c>
      <c r="H20" s="90">
        <f t="shared" si="4"/>
        <v>176127.14436035155</v>
      </c>
      <c r="I20" s="90">
        <f t="shared" si="4"/>
        <v>175530.32296936031</v>
      </c>
      <c r="J20" s="90">
        <f t="shared" si="4"/>
        <v>185043.58104359431</v>
      </c>
      <c r="K20" s="90">
        <f t="shared" si="4"/>
        <v>189669.67056968415</v>
      </c>
      <c r="L20" s="90">
        <f t="shared" si="4"/>
        <v>194411.41233392624</v>
      </c>
    </row>
    <row r="21" spans="1:12" x14ac:dyDescent="0.2">
      <c r="A21" s="89" t="s">
        <v>24</v>
      </c>
      <c r="B21" s="90">
        <f>B20</f>
        <v>-413250</v>
      </c>
      <c r="C21" s="90">
        <f>B21+C20</f>
        <v>-265750</v>
      </c>
      <c r="D21" s="90">
        <f t="shared" ref="D21:L21" si="5">C21+D20</f>
        <v>-106187.5</v>
      </c>
      <c r="E21" s="90">
        <f t="shared" si="5"/>
        <v>52364.0625</v>
      </c>
      <c r="F21" s="90">
        <f t="shared" si="5"/>
        <v>220004.4140625</v>
      </c>
      <c r="G21" s="90">
        <f t="shared" si="5"/>
        <v>416835.7744140625</v>
      </c>
      <c r="H21" s="90">
        <f t="shared" si="5"/>
        <v>592962.91877441411</v>
      </c>
      <c r="I21" s="90">
        <f t="shared" si="5"/>
        <v>768493.24174377439</v>
      </c>
      <c r="J21" s="90">
        <f t="shared" si="5"/>
        <v>953536.82278736867</v>
      </c>
      <c r="K21" s="90">
        <f t="shared" si="5"/>
        <v>1143206.4933570528</v>
      </c>
      <c r="L21" s="90">
        <f t="shared" si="5"/>
        <v>1337617.905690979</v>
      </c>
    </row>
    <row r="22" spans="1:12" x14ac:dyDescent="0.2">
      <c r="A22" s="91" t="s">
        <v>17</v>
      </c>
      <c r="B22" s="90">
        <f>B20+NPV(G26,C20:L20)</f>
        <v>551088.97271534812</v>
      </c>
      <c r="C22" s="90"/>
      <c r="D22" s="90"/>
      <c r="E22" s="90"/>
      <c r="F22" s="90"/>
      <c r="G22" s="90"/>
      <c r="H22" s="90"/>
      <c r="I22" s="90"/>
      <c r="J22" s="90"/>
      <c r="K22" s="90"/>
      <c r="L22" s="90"/>
    </row>
    <row r="23" spans="1:12" x14ac:dyDescent="0.2">
      <c r="A23" s="91" t="s">
        <v>18</v>
      </c>
      <c r="B23" s="92">
        <f>IF(B20&lt;0,IRR(B20:L20,0.02),"N/A")</f>
        <v>0.37950587710557482</v>
      </c>
      <c r="C23" s="87"/>
      <c r="D23" s="87"/>
      <c r="E23" s="87"/>
      <c r="F23" s="87"/>
      <c r="G23" s="87"/>
      <c r="H23" s="87"/>
      <c r="I23" s="87"/>
      <c r="J23" s="87"/>
      <c r="K23" s="87"/>
      <c r="L23" s="87"/>
    </row>
    <row r="24" spans="1:12" x14ac:dyDescent="0.2">
      <c r="B24" s="17" t="s">
        <v>19</v>
      </c>
      <c r="C24" s="18"/>
    </row>
    <row r="25" spans="1:12" x14ac:dyDescent="0.2">
      <c r="B25" s="18">
        <v>1</v>
      </c>
      <c r="F25" s="19" t="s">
        <v>234</v>
      </c>
      <c r="G25" s="20">
        <v>1.0249999999999999</v>
      </c>
    </row>
    <row r="26" spans="1:12" x14ac:dyDescent="0.2">
      <c r="B26" s="18">
        <v>2</v>
      </c>
      <c r="F26" s="19" t="s">
        <v>20</v>
      </c>
      <c r="G26" s="21">
        <v>0.12</v>
      </c>
    </row>
    <row r="27" spans="1:12" x14ac:dyDescent="0.2">
      <c r="B27" s="18">
        <v>3</v>
      </c>
      <c r="F27" s="19" t="s">
        <v>21</v>
      </c>
    </row>
  </sheetData>
  <mergeCells count="2">
    <mergeCell ref="A1:L1"/>
    <mergeCell ref="A2:L2"/>
  </mergeCells>
  <phoneticPr fontId="2" type="noConversion"/>
  <pageMargins left="0.74803149606299213" right="0.74803149606299213" top="0.98425196850393704" bottom="0.98425196850393704" header="0.39370078740157483" footer="0.39370078740157483"/>
  <pageSetup paperSize="9" orientation="portrait" r:id="rId1"/>
  <headerFooter alignWithMargins="0">
    <oddFooter xml:space="preserve">&amp;L&amp;"Times New Roman,Regular"&amp;9In the
business of
climate change&amp;C&amp;8&amp;A&amp;R&amp;7© Energetics Pty Ltd 2009         &amp;8Page &amp;P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1</vt:i4>
      </vt:variant>
    </vt:vector>
  </HeadingPairs>
  <TitlesOfParts>
    <vt:vector size="8" baseType="lpstr">
      <vt:lpstr>Index</vt:lpstr>
      <vt:lpstr>Eff Opportunities Checklist</vt:lpstr>
      <vt:lpstr>Project Register</vt:lpstr>
      <vt:lpstr>Fuel Pricing</vt:lpstr>
      <vt:lpstr>Project Brief</vt:lpstr>
      <vt:lpstr>Project Evaluation</vt:lpstr>
      <vt:lpstr>Ranking Matrix</vt:lpstr>
      <vt:lpstr>'Project Register'!_FilterDatabase</vt:lpstr>
    </vt:vector>
  </TitlesOfParts>
  <Company>Energetics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McleanC</dc:creator>
  <cp:lastModifiedBy>Celeste</cp:lastModifiedBy>
  <cp:lastPrinted>2010-06-28T04:34:06Z</cp:lastPrinted>
  <dcterms:created xsi:type="dcterms:W3CDTF">2009-04-23T01:09:31Z</dcterms:created>
  <dcterms:modified xsi:type="dcterms:W3CDTF">2013-05-18T08:09:15Z</dcterms:modified>
</cp:coreProperties>
</file>